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filterPrivacy="1"/>
  <xr:revisionPtr revIDLastSave="0" documentId="8_{8E984274-4BC9-413B-8CC1-5BB81322E430}" xr6:coauthVersionLast="47" xr6:coauthVersionMax="47" xr10:uidLastSave="{00000000-0000-0000-0000-000000000000}"/>
  <bookViews>
    <workbookView xWindow="-60" yWindow="-60" windowWidth="15480" windowHeight="11640" xr2:uid="{4A95D8DF-B297-4B39-ADE0-6DE3F1792070}"/>
  </bookViews>
  <sheets>
    <sheet name="PackBudget" sheetId="1" r:id="rId1"/>
  </sheets>
  <definedNames>
    <definedName name="Adults">PackBudget!$O$9</definedName>
    <definedName name="Cubs">PackBudget!$O$8</definedName>
    <definedName name="Fee">PackBudget!$K$15</definedName>
    <definedName name="Subs">PackBudget!$K$18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1" l="1"/>
  <c r="O16" i="1"/>
  <c r="M15" i="1"/>
  <c r="O15" i="1"/>
  <c r="E16" i="1"/>
  <c r="E17" i="1"/>
  <c r="M58" i="1"/>
  <c r="O58" i="1"/>
  <c r="M53" i="1"/>
  <c r="O53" i="1"/>
  <c r="M52" i="1"/>
  <c r="O52" i="1"/>
  <c r="M47" i="1"/>
  <c r="M38" i="1"/>
  <c r="O38" i="1"/>
  <c r="M37" i="1"/>
  <c r="O37" i="1"/>
  <c r="M36" i="1"/>
  <c r="O36" i="1"/>
  <c r="M33" i="1"/>
  <c r="O33" i="1"/>
  <c r="M31" i="1"/>
  <c r="O31" i="1"/>
  <c r="M30" i="1"/>
  <c r="O30" i="1"/>
  <c r="M24" i="1"/>
  <c r="O24" i="1"/>
  <c r="M28" i="1"/>
  <c r="M20" i="1"/>
  <c r="O20" i="1"/>
  <c r="M18" i="1"/>
  <c r="M69" i="1"/>
  <c r="O47" i="1"/>
  <c r="O28" i="1"/>
  <c r="O18" i="1"/>
  <c r="M26" i="1"/>
  <c r="O26" i="1"/>
  <c r="O59" i="1"/>
  <c r="O60" i="1"/>
  <c r="O51" i="1"/>
  <c r="O49" i="1"/>
  <c r="O44" i="1"/>
  <c r="O43" i="1"/>
  <c r="O42" i="1"/>
  <c r="O41" i="1"/>
  <c r="O32" i="1"/>
  <c r="E28" i="1"/>
  <c r="E31" i="1"/>
  <c r="E32" i="1"/>
  <c r="E33" i="1"/>
  <c r="E15" i="1"/>
  <c r="E18" i="1"/>
  <c r="E20" i="1"/>
  <c r="E24" i="1"/>
  <c r="E26" i="1"/>
  <c r="E30" i="1"/>
  <c r="E36" i="1"/>
  <c r="E37" i="1"/>
  <c r="E38" i="1"/>
  <c r="E41" i="1"/>
  <c r="E42" i="1"/>
  <c r="E43" i="1"/>
  <c r="E44" i="1"/>
  <c r="E47" i="1"/>
  <c r="E49" i="1"/>
  <c r="E51" i="1"/>
  <c r="E52" i="1"/>
  <c r="E53" i="1"/>
  <c r="E58" i="1"/>
  <c r="E61" i="1"/>
  <c r="E59" i="1"/>
  <c r="O65" i="1"/>
  <c r="K69" i="1"/>
  <c r="O69" i="1"/>
  <c r="O61" i="1"/>
  <c r="O63" i="1"/>
  <c r="K65" i="1"/>
  <c r="O55" i="1"/>
  <c r="E55" i="1"/>
  <c r="E63" i="1"/>
  <c r="A65" i="1"/>
  <c r="E69" i="1"/>
  <c r="E65" i="1"/>
  <c r="A69" i="1"/>
</calcChain>
</file>

<file path=xl/sharedStrings.xml><?xml version="1.0" encoding="utf-8"?>
<sst xmlns="http://schemas.openxmlformats.org/spreadsheetml/2006/main" count="134" uniqueCount="96">
  <si>
    <t>Completed Sample</t>
  </si>
  <si>
    <t>PACK OPERATING BUDGET</t>
  </si>
  <si>
    <t>Date budget completed:</t>
  </si>
  <si>
    <t>UNIT DETAIL:</t>
  </si>
  <si>
    <t>Pack No.:</t>
  </si>
  <si>
    <t>Cubmaster:</t>
  </si>
  <si>
    <t>Pack No.</t>
  </si>
  <si>
    <t>Assistant Cubmaster:</t>
  </si>
  <si>
    <t>District:</t>
  </si>
  <si>
    <t>Committee chairperson:</t>
  </si>
  <si>
    <t>Treasurer:</t>
  </si>
  <si>
    <t>Projected No. of Cub Scouts:</t>
  </si>
  <si>
    <t>Popcorn chairperson:</t>
  </si>
  <si>
    <t>Projected No. of registered adults:</t>
  </si>
  <si>
    <t>Sample Pack Budget</t>
  </si>
  <si>
    <t>Actual Budget</t>
  </si>
  <si>
    <t>Annual</t>
  </si>
  <si>
    <t>No. of</t>
  </si>
  <si>
    <t>Total</t>
  </si>
  <si>
    <t>Cost Per</t>
  </si>
  <si>
    <t>Scouts/</t>
  </si>
  <si>
    <t>Unit</t>
  </si>
  <si>
    <t>Cub Scouts/</t>
  </si>
  <si>
    <t>Scout/Unit</t>
  </si>
  <si>
    <t>Adults</t>
  </si>
  <si>
    <t>Cost</t>
  </si>
  <si>
    <t>PROGRAM EXPENSES:</t>
  </si>
  <si>
    <t>Person</t>
  </si>
  <si>
    <t>Registration fees (1)</t>
  </si>
  <si>
    <r>
      <t xml:space="preserve">Total youth @ $165 </t>
    </r>
    <r>
      <rPr>
        <u/>
        <sz val="10"/>
        <rFont val="Arial"/>
        <family val="2"/>
      </rPr>
      <t>ea.</t>
    </r>
  </si>
  <si>
    <r>
      <t xml:space="preserve">Total adults @ $90 </t>
    </r>
    <r>
      <rPr>
        <u/>
        <sz val="10"/>
        <rFont val="Arial"/>
        <family val="2"/>
      </rPr>
      <t>ea.</t>
    </r>
  </si>
  <si>
    <t>Annual Unit Charter Fee (2)</t>
  </si>
  <si>
    <t>Yearly flat fee @ $100</t>
  </si>
  <si>
    <r>
      <t xml:space="preserve">Scout Life </t>
    </r>
    <r>
      <rPr>
        <sz val="10"/>
        <rFont val="Arial"/>
        <family val="2"/>
      </rPr>
      <t>Magazine</t>
    </r>
    <r>
      <rPr>
        <i/>
        <sz val="10"/>
        <rFont val="Arial"/>
        <family val="2"/>
      </rPr>
      <t xml:space="preserve"> </t>
    </r>
    <r>
      <rPr>
        <sz val="10"/>
        <rFont val="Arial"/>
        <family val="2"/>
      </rPr>
      <t>(3)</t>
    </r>
  </si>
  <si>
    <r>
      <t xml:space="preserve">Total subscriptions @ $15 </t>
    </r>
    <r>
      <rPr>
        <u/>
        <sz val="10"/>
        <rFont val="Arial"/>
        <family val="2"/>
      </rPr>
      <t>ea.</t>
    </r>
  </si>
  <si>
    <t>Accident insurance fees (4)</t>
  </si>
  <si>
    <r>
      <t xml:space="preserve">Total youth + adults @ $_____ </t>
    </r>
    <r>
      <rPr>
        <u/>
        <sz val="10"/>
        <rFont val="Arial"/>
        <family val="2"/>
      </rPr>
      <t>ea.</t>
    </r>
  </si>
  <si>
    <t>Advancement (5)</t>
  </si>
  <si>
    <t>Adventure Loops/Pins $2.19 ea.</t>
  </si>
  <si>
    <t>Rank patches             $3.29 ea.</t>
  </si>
  <si>
    <t xml:space="preserve">         10 adventures(loops/pins) + 1 rank = $25.19</t>
  </si>
  <si>
    <t>Bridging &amp; Cross Over (5)</t>
  </si>
  <si>
    <t>Handbook, hat, neckerchief, &amp; neckerchief slide</t>
  </si>
  <si>
    <t>Pack leaders</t>
  </si>
  <si>
    <t>Thank-yous, veteran awards, etc.</t>
  </si>
  <si>
    <t>Special events (6)</t>
  </si>
  <si>
    <t>Blue and gold banquet</t>
  </si>
  <si>
    <t>Pinewood derby</t>
  </si>
  <si>
    <t>Holiday party</t>
  </si>
  <si>
    <t>Other</t>
  </si>
  <si>
    <t>Special activities (6)</t>
  </si>
  <si>
    <t>Location</t>
  </si>
  <si>
    <t>Den Outing</t>
  </si>
  <si>
    <t>Camp (7)</t>
  </si>
  <si>
    <t>x</t>
  </si>
  <si>
    <t>=</t>
  </si>
  <si>
    <t>Cub Scout day camp</t>
  </si>
  <si>
    <t>Webelos resident camp</t>
  </si>
  <si>
    <t>Council Family Camp</t>
  </si>
  <si>
    <t>Leader's fees</t>
  </si>
  <si>
    <t>Program materials (8)</t>
  </si>
  <si>
    <t xml:space="preserve">Ceremony supplies, bridge </t>
  </si>
  <si>
    <t xml:space="preserve"> </t>
  </si>
  <si>
    <t>crossings, camping items, etc.</t>
  </si>
  <si>
    <t>Leader basic training (9)</t>
  </si>
  <si>
    <r>
      <t xml:space="preserve">_____ leaders @ $_____ </t>
    </r>
    <r>
      <rPr>
        <u/>
        <sz val="10"/>
        <rFont val="Arial"/>
        <family val="2"/>
      </rPr>
      <t>ea.</t>
    </r>
  </si>
  <si>
    <t>Scout Assistance (10)</t>
  </si>
  <si>
    <t>For families in need</t>
  </si>
  <si>
    <t>Reserve fund (11)</t>
  </si>
  <si>
    <t>Registration scholarships</t>
  </si>
  <si>
    <t>Other expenses (12)</t>
  </si>
  <si>
    <t>Contingency funds</t>
  </si>
  <si>
    <t>A) TOTAL UNIT BUDGETED PROGRAM EXPENSES</t>
  </si>
  <si>
    <t>INCOME:</t>
  </si>
  <si>
    <t>Annual dues (monthly amount x 10 or 12 months)</t>
  </si>
  <si>
    <t>Surplus from prior year (beginning fund balance)</t>
  </si>
  <si>
    <t xml:space="preserve">  $</t>
  </si>
  <si>
    <t>$</t>
  </si>
  <si>
    <t>Other income source (parent payments, etc.)</t>
  </si>
  <si>
    <t>B) INCOME SUBTOTAL</t>
  </si>
  <si>
    <t>C) TOTAL FUNDRAISING NEED (A minus B)</t>
  </si>
  <si>
    <r>
      <t>FUNDRAISING PACK BUDGET</t>
    </r>
    <r>
      <rPr>
        <sz val="10"/>
        <rFont val="Arial"/>
        <family val="2"/>
      </rPr>
      <t xml:space="preserve">  (Should equal C above)</t>
    </r>
  </si>
  <si>
    <t>Gross Sales</t>
  </si>
  <si>
    <t>Commission</t>
  </si>
  <si>
    <t>Need</t>
  </si>
  <si>
    <t>(Check with your local council for commission percentage and bonuses.)</t>
  </si>
  <si>
    <t xml:space="preserve"> / </t>
  </si>
  <si>
    <t>Pack Goal</t>
  </si>
  <si>
    <t>(+/- 35% includes qualifying for all bonus dollars)</t>
  </si>
  <si>
    <t>40 Cub Scouts</t>
  </si>
  <si>
    <t>FUNDRAISING GOAL PER CUB SCOUT</t>
  </si>
  <si>
    <t>No. Cub Scouts</t>
  </si>
  <si>
    <t>Cub Scout Goal</t>
  </si>
  <si>
    <t>*  Many packs include all or a portion of the Cub Scout Resident Camp or Day Camp fee in the annual budget.  This helps ensure that all Cub Scouts have the opportunity to attend. Pack budgeting should include payments on time and qualifying for any discounts offered for early and/or on-time payments.</t>
  </si>
  <si>
    <t>510-278</t>
  </si>
  <si>
    <t>2021 Printing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</si>
</sst>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mmmm\ dd"/>
    <numFmt numFmtId="165" formatCode="0.0%"/>
  </numFmts>
  <fonts count="11">
    <font>
      <sz val="10"/>
      <name val="Arial"/>
    </font>
    <font>
      <sz val="10"/>
      <name val="Arial"/>
    </font>
    <font>
      <b/>
      <sz val="10"/>
      <name val="Arial"/>
      <family val="2"/>
    </font>
    <font>
      <sz val="10"/>
      <name val="Arial"/>
      <family val="2"/>
    </font>
    <font>
      <u/>
      <sz val="10"/>
      <name val="Arial"/>
      <family val="2"/>
    </font>
    <font>
      <sz val="10"/>
      <name val="Arial"/>
      <family val="2"/>
    </font>
    <font>
      <b/>
      <sz val="12"/>
      <name val="Arial"/>
      <family val="2"/>
    </font>
    <font>
      <b/>
      <sz val="14"/>
      <name val="Arial"/>
      <family val="2"/>
    </font>
    <font>
      <b/>
      <sz val="9"/>
      <name val="Arial"/>
      <family val="2"/>
    </font>
    <font>
      <sz val="8"/>
      <name val="Arial"/>
      <family val="2"/>
    </font>
    <font>
      <i/>
      <sz val="10"/>
      <name val="Arial"/>
      <family val="2"/>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right/>
      <top/>
      <bottom style="thin">
        <color indexed="64"/>
      </bottom>
      <diagonal/>
    </border>
    <border>
      <left/>
      <right/>
      <top/>
      <bottom style="thick">
        <color indexed="64"/>
      </bottom>
      <diagonal/>
    </border>
    <border>
      <left/>
      <right/>
      <top style="thick">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2">
    <xf numFmtId="0" fontId="0" fillId="0" borderId="0"/>
    <xf numFmtId="44" fontId="1" fillId="0" borderId="0" applyFont="0" applyFill="0" applyBorder="0" applyAlignment="0" applyProtection="0"/>
  </cellStyleXfs>
  <cellXfs count="105">
    <xf numFmtId="0" fontId="0" fillId="0" borderId="0" xfId="0"/>
    <xf numFmtId="0" fontId="3" fillId="0" borderId="0" xfId="0" applyFont="1" applyAlignment="1">
      <alignment vertical="center"/>
    </xf>
    <xf numFmtId="0" fontId="5" fillId="0" borderId="0" xfId="0" applyFont="1"/>
    <xf numFmtId="0" fontId="5" fillId="0" borderId="0" xfId="0" applyFont="1" applyAlignment="1">
      <alignment horizontal="center"/>
    </xf>
    <xf numFmtId="44" fontId="5" fillId="0" borderId="0" xfId="1" applyFont="1" applyFill="1"/>
    <xf numFmtId="0" fontId="3" fillId="0" borderId="0" xfId="0" applyFont="1"/>
    <xf numFmtId="44" fontId="3" fillId="0" borderId="0" xfId="1" applyFont="1" applyFill="1" applyBorder="1" applyAlignment="1" applyProtection="1">
      <alignment horizontal="center" vertical="center"/>
    </xf>
    <xf numFmtId="0" fontId="3" fillId="0" borderId="0" xfId="0" applyFont="1" applyAlignment="1">
      <alignment horizontal="center" vertical="center"/>
    </xf>
    <xf numFmtId="44" fontId="3" fillId="0" borderId="0" xfId="1" applyFont="1" applyFill="1" applyBorder="1" applyAlignment="1" applyProtection="1">
      <alignment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6" fillId="2" borderId="1" xfId="0" applyFont="1" applyFill="1" applyBorder="1" applyAlignment="1">
      <alignment horizontal="center" vertical="center"/>
    </xf>
    <xf numFmtId="44" fontId="2" fillId="2" borderId="1" xfId="1" applyFont="1" applyFill="1" applyBorder="1" applyAlignment="1" applyProtection="1">
      <alignment horizontal="center" vertical="center"/>
    </xf>
    <xf numFmtId="0" fontId="3" fillId="2" borderId="0" xfId="0" applyFont="1" applyFill="1" applyAlignment="1">
      <alignment vertical="center"/>
    </xf>
    <xf numFmtId="44" fontId="2" fillId="2" borderId="0" xfId="1" applyFont="1" applyFill="1" applyBorder="1" applyAlignment="1" applyProtection="1">
      <alignment horizontal="center" vertical="center"/>
    </xf>
    <xf numFmtId="44" fontId="3" fillId="2" borderId="0" xfId="1" applyFont="1" applyFill="1" applyBorder="1" applyAlignment="1" applyProtection="1">
      <alignment horizontal="center" vertical="center"/>
    </xf>
    <xf numFmtId="44" fontId="3" fillId="2" borderId="2" xfId="1" applyFont="1" applyFill="1" applyBorder="1" applyAlignment="1" applyProtection="1">
      <alignment horizontal="center" vertical="center"/>
    </xf>
    <xf numFmtId="44" fontId="3" fillId="2" borderId="0" xfId="1" applyFont="1" applyFill="1" applyBorder="1" applyAlignment="1" applyProtection="1">
      <alignment vertical="center"/>
    </xf>
    <xf numFmtId="44" fontId="3" fillId="2" borderId="2" xfId="1" applyFont="1" applyFill="1" applyBorder="1" applyAlignment="1" applyProtection="1">
      <alignment vertical="center"/>
    </xf>
    <xf numFmtId="0" fontId="2" fillId="2" borderId="0" xfId="0" applyFont="1" applyFill="1" applyAlignment="1">
      <alignment horizontal="right" vertical="center"/>
    </xf>
    <xf numFmtId="0" fontId="3" fillId="2" borderId="2" xfId="0" applyFont="1" applyFill="1" applyBorder="1" applyAlignment="1">
      <alignment horizontal="center" vertical="center"/>
    </xf>
    <xf numFmtId="0" fontId="3" fillId="2" borderId="0" xfId="0" applyFont="1" applyFill="1" applyAlignment="1">
      <alignment horizontal="center" vertical="center"/>
    </xf>
    <xf numFmtId="0" fontId="2" fillId="0" borderId="0" xfId="0" applyFont="1" applyAlignment="1">
      <alignment horizontal="right" vertical="center"/>
    </xf>
    <xf numFmtId="0" fontId="2" fillId="0" borderId="3" xfId="0" applyFont="1" applyBorder="1"/>
    <xf numFmtId="164" fontId="3" fillId="0" borderId="1" xfId="1" applyNumberFormat="1" applyFont="1" applyFill="1" applyBorder="1" applyAlignment="1" applyProtection="1">
      <alignment horizontal="center" vertical="center"/>
      <protection locked="0"/>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pplyProtection="1">
      <alignment horizontal="center" vertical="center"/>
      <protection locked="0"/>
    </xf>
    <xf numFmtId="0" fontId="3" fillId="0" borderId="0" xfId="0" applyFont="1" applyAlignment="1">
      <alignment horizontal="right" vertical="center"/>
    </xf>
    <xf numFmtId="0" fontId="3" fillId="0" borderId="0" xfId="0" applyFont="1" applyAlignment="1">
      <alignment horizontal="left" vertical="center"/>
    </xf>
    <xf numFmtId="44" fontId="3" fillId="0" borderId="2" xfId="1" applyFont="1" applyFill="1" applyBorder="1" applyAlignment="1" applyProtection="1">
      <alignment horizontal="center" vertical="center"/>
    </xf>
    <xf numFmtId="0" fontId="3" fillId="0" borderId="2" xfId="0" applyFont="1" applyBorder="1" applyAlignment="1">
      <alignment horizontal="center" vertical="center"/>
    </xf>
    <xf numFmtId="44" fontId="3" fillId="0" borderId="2" xfId="1" applyFont="1" applyFill="1" applyBorder="1" applyAlignment="1" applyProtection="1">
      <alignment vertical="center"/>
    </xf>
    <xf numFmtId="0" fontId="3" fillId="0" borderId="2" xfId="0" applyFont="1" applyBorder="1" applyAlignment="1">
      <alignment vertical="center"/>
    </xf>
    <xf numFmtId="0" fontId="2" fillId="0" borderId="2" xfId="0" applyFont="1" applyBorder="1" applyAlignment="1">
      <alignment vertical="center"/>
    </xf>
    <xf numFmtId="0" fontId="6" fillId="0" borderId="1" xfId="0" applyFont="1" applyBorder="1" applyAlignment="1">
      <alignment horizontal="center" vertical="center"/>
    </xf>
    <xf numFmtId="44" fontId="2" fillId="0" borderId="1" xfId="1" applyFont="1" applyFill="1" applyBorder="1" applyAlignment="1" applyProtection="1">
      <alignment horizontal="center" vertical="center"/>
    </xf>
    <xf numFmtId="44" fontId="2" fillId="0" borderId="0" xfId="1" applyFont="1" applyFill="1" applyBorder="1" applyAlignment="1" applyProtection="1">
      <alignment horizontal="center" vertical="center"/>
    </xf>
    <xf numFmtId="0" fontId="2" fillId="0" borderId="0" xfId="0" applyFont="1" applyAlignment="1">
      <alignment vertical="center"/>
    </xf>
    <xf numFmtId="44" fontId="3" fillId="0" borderId="1" xfId="1" applyFont="1" applyFill="1" applyBorder="1" applyAlignment="1" applyProtection="1">
      <alignment horizontal="left" vertical="center"/>
    </xf>
    <xf numFmtId="1" fontId="3" fillId="0" borderId="1" xfId="1" applyNumberFormat="1" applyFont="1" applyFill="1" applyBorder="1" applyAlignment="1" applyProtection="1">
      <alignment horizontal="center" vertical="center"/>
    </xf>
    <xf numFmtId="1" fontId="3" fillId="0" borderId="0" xfId="0" applyNumberFormat="1" applyFont="1" applyAlignment="1">
      <alignment horizontal="center" vertical="center"/>
    </xf>
    <xf numFmtId="44" fontId="3" fillId="0" borderId="0" xfId="1" applyFont="1" applyFill="1" applyBorder="1" applyAlignment="1" applyProtection="1">
      <alignment horizontal="left" vertical="center"/>
    </xf>
    <xf numFmtId="0" fontId="10" fillId="0" borderId="0" xfId="0" applyFont="1" applyAlignment="1">
      <alignment vertical="center"/>
    </xf>
    <xf numFmtId="1" fontId="3" fillId="0" borderId="1" xfId="0" applyNumberFormat="1" applyFont="1" applyBorder="1" applyAlignment="1" applyProtection="1">
      <alignment horizontal="center" vertical="center"/>
      <protection locked="0"/>
    </xf>
    <xf numFmtId="44" fontId="3" fillId="0" borderId="1" xfId="1" applyFont="1" applyFill="1" applyBorder="1" applyAlignment="1" applyProtection="1">
      <alignment horizontal="left" vertical="center"/>
      <protection locked="0"/>
    </xf>
    <xf numFmtId="44" fontId="3" fillId="0" borderId="0" xfId="0" applyNumberFormat="1" applyFont="1" applyAlignment="1">
      <alignment vertical="center"/>
    </xf>
    <xf numFmtId="1" fontId="3" fillId="0" borderId="1" xfId="0" applyNumberFormat="1" applyFont="1" applyBorder="1" applyAlignment="1">
      <alignment horizontal="center" vertical="center"/>
    </xf>
    <xf numFmtId="0" fontId="3" fillId="0" borderId="0" xfId="0" applyFont="1" applyAlignment="1">
      <alignment horizontal="left" vertical="center" indent="1"/>
    </xf>
    <xf numFmtId="1" fontId="3" fillId="0" borderId="0" xfId="1" applyNumberFormat="1" applyFont="1" applyFill="1" applyBorder="1" applyAlignment="1" applyProtection="1">
      <alignment horizontal="center" vertical="center"/>
    </xf>
    <xf numFmtId="1" fontId="2" fillId="0" borderId="0" xfId="0" applyNumberFormat="1" applyFont="1" applyAlignment="1">
      <alignment horizontal="center" vertical="center"/>
    </xf>
    <xf numFmtId="1" fontId="3" fillId="0" borderId="4" xfId="0" applyNumberFormat="1" applyFont="1" applyBorder="1" applyAlignment="1">
      <alignment horizontal="center" vertical="center"/>
    </xf>
    <xf numFmtId="44" fontId="3" fillId="0" borderId="0" xfId="0" applyNumberFormat="1" applyFont="1" applyAlignment="1">
      <alignment horizontal="center" vertical="center"/>
    </xf>
    <xf numFmtId="44" fontId="3" fillId="0" borderId="5" xfId="1" applyFont="1" applyFill="1" applyBorder="1" applyAlignment="1" applyProtection="1">
      <alignment horizontal="left" vertical="center"/>
    </xf>
    <xf numFmtId="0" fontId="2" fillId="0" borderId="0" xfId="0" applyFont="1"/>
    <xf numFmtId="44" fontId="3" fillId="0" borderId="1" xfId="1" applyFont="1" applyFill="1" applyBorder="1" applyAlignment="1" applyProtection="1">
      <alignment horizontal="left"/>
    </xf>
    <xf numFmtId="165" fontId="3" fillId="0" borderId="1" xfId="1" applyNumberFormat="1" applyFont="1" applyFill="1" applyBorder="1" applyAlignment="1" applyProtection="1">
      <alignment horizontal="center"/>
      <protection locked="0"/>
    </xf>
    <xf numFmtId="0" fontId="3" fillId="0" borderId="0" xfId="0" applyFont="1" applyAlignment="1">
      <alignment horizontal="center"/>
    </xf>
    <xf numFmtId="0" fontId="9" fillId="0" borderId="0" xfId="0" applyFont="1" applyAlignment="1">
      <alignment vertical="center"/>
    </xf>
    <xf numFmtId="0" fontId="9" fillId="0" borderId="0" xfId="0" applyFont="1" applyAlignment="1">
      <alignment horizontal="center" vertical="center"/>
    </xf>
    <xf numFmtId="44" fontId="9" fillId="0" borderId="0" xfId="1" applyFont="1" applyFill="1" applyBorder="1" applyAlignment="1" applyProtection="1">
      <alignment vertical="center"/>
    </xf>
    <xf numFmtId="44" fontId="9" fillId="0" borderId="0" xfId="0" applyNumberFormat="1" applyFont="1" applyAlignment="1">
      <alignment horizontal="center" vertical="center"/>
    </xf>
    <xf numFmtId="44" fontId="9" fillId="0" borderId="0" xfId="1" applyFont="1" applyFill="1" applyBorder="1" applyAlignment="1" applyProtection="1">
      <alignment horizontal="left" vertical="center"/>
    </xf>
    <xf numFmtId="44" fontId="9" fillId="0" borderId="0" xfId="1" applyFont="1" applyFill="1" applyBorder="1" applyAlignment="1" applyProtection="1">
      <alignment horizontal="center" vertical="center"/>
    </xf>
    <xf numFmtId="44" fontId="3" fillId="2" borderId="6" xfId="1" applyFont="1" applyFill="1" applyBorder="1" applyAlignment="1" applyProtection="1">
      <alignment horizontal="center" vertical="center"/>
    </xf>
    <xf numFmtId="0" fontId="3" fillId="2" borderId="6" xfId="0" applyFont="1" applyFill="1" applyBorder="1" applyAlignment="1">
      <alignment horizontal="center" vertical="center"/>
    </xf>
    <xf numFmtId="44" fontId="3" fillId="2" borderId="6" xfId="1" applyFont="1" applyFill="1" applyBorder="1" applyAlignment="1" applyProtection="1">
      <alignment vertical="center"/>
    </xf>
    <xf numFmtId="44" fontId="3" fillId="2" borderId="1" xfId="1" applyFont="1" applyFill="1" applyBorder="1" applyAlignment="1" applyProtection="1">
      <alignment horizontal="center" vertical="center"/>
    </xf>
    <xf numFmtId="0" fontId="3" fillId="2" borderId="1" xfId="0" applyFont="1" applyFill="1" applyBorder="1" applyAlignment="1">
      <alignment horizontal="center" vertical="center"/>
    </xf>
    <xf numFmtId="44" fontId="3" fillId="2" borderId="1" xfId="1" applyFont="1" applyFill="1" applyBorder="1" applyAlignment="1" applyProtection="1">
      <alignment vertical="center"/>
    </xf>
    <xf numFmtId="44" fontId="3" fillId="2" borderId="7" xfId="1" applyFont="1" applyFill="1" applyBorder="1" applyAlignment="1" applyProtection="1">
      <alignment vertical="center"/>
    </xf>
    <xf numFmtId="44" fontId="3" fillId="2" borderId="6" xfId="1" applyFont="1" applyFill="1" applyBorder="1" applyAlignment="1" applyProtection="1">
      <alignment horizontal="left" vertical="center"/>
    </xf>
    <xf numFmtId="44" fontId="3" fillId="2" borderId="8" xfId="1" applyFont="1" applyFill="1" applyBorder="1" applyAlignment="1" applyProtection="1">
      <alignment vertical="center"/>
    </xf>
    <xf numFmtId="42" fontId="4" fillId="2" borderId="0" xfId="1" applyNumberFormat="1" applyFont="1" applyFill="1" applyBorder="1" applyAlignment="1" applyProtection="1"/>
    <xf numFmtId="44" fontId="3" fillId="2" borderId="0" xfId="1" applyFont="1" applyFill="1" applyBorder="1" applyAlignment="1" applyProtection="1"/>
    <xf numFmtId="9" fontId="3" fillId="2" borderId="1" xfId="0" applyNumberFormat="1" applyFont="1" applyFill="1" applyBorder="1" applyAlignment="1">
      <alignment horizontal="right"/>
    </xf>
    <xf numFmtId="9" fontId="3" fillId="2" borderId="0" xfId="0" applyNumberFormat="1" applyFont="1" applyFill="1" applyAlignment="1">
      <alignment horizontal="center"/>
    </xf>
    <xf numFmtId="0" fontId="2" fillId="2" borderId="0" xfId="0" applyFont="1" applyFill="1" applyAlignment="1">
      <alignment horizontal="right"/>
    </xf>
    <xf numFmtId="0" fontId="8" fillId="2" borderId="0" xfId="0" applyFont="1" applyFill="1" applyAlignment="1">
      <alignment horizontal="right" vertical="center"/>
    </xf>
    <xf numFmtId="0" fontId="9" fillId="2" borderId="0" xfId="0" quotePrefix="1" applyFont="1" applyFill="1" applyAlignment="1">
      <alignment vertical="center"/>
    </xf>
    <xf numFmtId="42" fontId="3" fillId="2" borderId="1" xfId="1" applyNumberFormat="1" applyFont="1" applyFill="1" applyBorder="1" applyAlignment="1" applyProtection="1">
      <alignment vertical="center"/>
    </xf>
    <xf numFmtId="0" fontId="9" fillId="2" borderId="1" xfId="0" applyFont="1" applyFill="1" applyBorder="1" applyAlignment="1">
      <alignment horizontal="center" vertical="center"/>
    </xf>
    <xf numFmtId="42" fontId="3" fillId="2" borderId="5" xfId="1" applyNumberFormat="1" applyFont="1" applyFill="1" applyBorder="1" applyAlignment="1" applyProtection="1">
      <alignment vertical="center"/>
    </xf>
    <xf numFmtId="0" fontId="0" fillId="0" borderId="0" xfId="0" applyAlignment="1">
      <alignment vertical="center"/>
    </xf>
    <xf numFmtId="0" fontId="0" fillId="0" borderId="0" xfId="0" applyAlignment="1">
      <alignment horizontal="left" vertical="center" indent="1"/>
    </xf>
    <xf numFmtId="44" fontId="0" fillId="0" borderId="0" xfId="1" applyFont="1" applyFill="1" applyAlignment="1">
      <alignment horizontal="right"/>
    </xf>
    <xf numFmtId="0" fontId="10" fillId="0" borderId="0" xfId="0" applyFont="1" applyAlignment="1">
      <alignment horizontal="left" vertical="center" indent="1"/>
    </xf>
    <xf numFmtId="44" fontId="3" fillId="0" borderId="0" xfId="1" applyFont="1" applyFill="1" applyAlignment="1">
      <alignment horizontal="right"/>
    </xf>
    <xf numFmtId="17" fontId="2" fillId="2" borderId="1" xfId="1" applyNumberFormat="1" applyFont="1" applyFill="1" applyBorder="1" applyAlignment="1" applyProtection="1">
      <alignment horizontal="center" vertical="center"/>
    </xf>
    <xf numFmtId="44" fontId="9" fillId="0" borderId="9" xfId="1" applyFont="1" applyFill="1" applyBorder="1" applyAlignment="1" applyProtection="1">
      <alignment horizontal="center" vertical="center" wrapText="1"/>
    </xf>
    <xf numFmtId="44" fontId="9" fillId="0" borderId="0" xfId="1" applyFont="1" applyFill="1" applyBorder="1" applyAlignment="1" applyProtection="1">
      <alignment horizontal="center" vertical="center" wrapText="1"/>
    </xf>
    <xf numFmtId="0" fontId="3" fillId="0" borderId="0" xfId="0" applyFont="1" applyAlignment="1">
      <alignment horizontal="left" vertical="top" wrapText="1"/>
    </xf>
    <xf numFmtId="0" fontId="3" fillId="0" borderId="0" xfId="0" applyFont="1" applyAlignment="1">
      <alignment horizontal="center" vertical="center"/>
    </xf>
    <xf numFmtId="0" fontId="7" fillId="0" borderId="0" xfId="0" applyFont="1" applyAlignment="1">
      <alignment horizontal="center" vertical="center"/>
    </xf>
    <xf numFmtId="0" fontId="9" fillId="2" borderId="0" xfId="0" quotePrefix="1" applyFont="1" applyFill="1" applyAlignment="1">
      <alignment horizontal="center" vertical="center"/>
    </xf>
    <xf numFmtId="0" fontId="3" fillId="0" borderId="6" xfId="0" applyFont="1" applyBorder="1" applyAlignment="1" applyProtection="1">
      <alignment horizontal="left" vertical="center"/>
      <protection locked="0"/>
    </xf>
    <xf numFmtId="0" fontId="3" fillId="0" borderId="1" xfId="0"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pplyProtection="1">
      <alignment horizontal="left" vertical="center"/>
      <protection locked="0"/>
    </xf>
    <xf numFmtId="0" fontId="3" fillId="0" borderId="2" xfId="0" applyFont="1" applyBorder="1" applyAlignment="1">
      <alignment horizontal="center" vertical="center"/>
    </xf>
    <xf numFmtId="0" fontId="6" fillId="2" borderId="0" xfId="0" applyFont="1" applyFill="1" applyAlignment="1">
      <alignment horizontal="center"/>
    </xf>
    <xf numFmtId="0" fontId="3" fillId="2" borderId="0" xfId="0" applyFont="1" applyFill="1" applyAlignment="1">
      <alignment horizontal="center"/>
    </xf>
    <xf numFmtId="0" fontId="3" fillId="0" borderId="3" xfId="0" applyFont="1" applyBorder="1" applyAlignment="1">
      <alignment horizontal="center"/>
    </xf>
    <xf numFmtId="44" fontId="3" fillId="0" borderId="0" xfId="1" applyFont="1" applyFill="1"/>
    <xf numFmtId="0" fontId="3" fillId="0" borderId="0" xfId="0" applyFont="1" applyAlignment="1">
      <alignment horizontal="left" vertical="top"/>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A7D3-CBC3-4A31-B9A7-3C0A4DF45D11}">
  <dimension ref="A1:P94"/>
  <sheetViews>
    <sheetView showGridLines="0" tabSelected="1" topLeftCell="A46" zoomScaleNormal="100" workbookViewId="0">
      <selection activeCell="G76" sqref="G76"/>
    </sheetView>
  </sheetViews>
  <sheetFormatPr defaultColWidth="11.42578125" defaultRowHeight="12.75"/>
  <cols>
    <col min="1" max="1" width="15.7109375" style="3" customWidth="1"/>
    <col min="2" max="2" width="2.7109375" style="3" customWidth="1"/>
    <col min="3" max="3" width="10.7109375" style="3" customWidth="1"/>
    <col min="4" max="4" width="2.7109375" style="3" customWidth="1"/>
    <col min="5" max="5" width="12.42578125" style="4" customWidth="1"/>
    <col min="6" max="6" width="2.7109375" style="2" customWidth="1"/>
    <col min="7" max="7" width="26.42578125" style="2" customWidth="1"/>
    <col min="8" max="8" width="13" style="2" customWidth="1"/>
    <col min="9" max="9" width="15.85546875" style="2" customWidth="1"/>
    <col min="10" max="10" width="4.140625" style="2" customWidth="1"/>
    <col min="11" max="11" width="11.28515625" style="3" customWidth="1"/>
    <col min="12" max="12" width="2.7109375" style="3" customWidth="1"/>
    <col min="13" max="13" width="12.28515625" style="3" customWidth="1"/>
    <col min="14" max="14" width="2.7109375" style="3" customWidth="1"/>
    <col min="15" max="15" width="11.28515625" style="4" customWidth="1"/>
    <col min="16" max="16" width="0.85546875" style="2" customWidth="1"/>
    <col min="17" max="16384" width="11.42578125" style="2"/>
  </cols>
  <sheetData>
    <row r="1" spans="1:16" ht="18.75" thickBot="1">
      <c r="A1" s="100" t="s">
        <v>0</v>
      </c>
      <c r="B1" s="101"/>
      <c r="C1" s="101"/>
      <c r="D1" s="101"/>
      <c r="E1" s="101"/>
      <c r="F1" s="5"/>
      <c r="G1" s="93" t="s">
        <v>1</v>
      </c>
      <c r="H1" s="93"/>
      <c r="I1" s="93"/>
      <c r="J1" s="5"/>
      <c r="K1" s="57"/>
      <c r="L1" s="57"/>
      <c r="M1" s="57"/>
      <c r="N1" s="57"/>
      <c r="O1" s="103"/>
      <c r="P1" s="5"/>
    </row>
    <row r="2" spans="1:16" s="5" customFormat="1" ht="18" customHeight="1" thickTop="1">
      <c r="A2" s="19"/>
      <c r="B2" s="19"/>
      <c r="C2" s="19" t="s">
        <v>2</v>
      </c>
      <c r="D2" s="19"/>
      <c r="E2" s="88">
        <v>46174</v>
      </c>
      <c r="G2" s="23" t="s">
        <v>3</v>
      </c>
      <c r="H2" s="102"/>
      <c r="I2" s="102"/>
      <c r="K2" s="22"/>
      <c r="L2" s="22"/>
      <c r="M2" s="22" t="s">
        <v>2</v>
      </c>
      <c r="N2" s="22"/>
      <c r="O2" s="24"/>
    </row>
    <row r="3" spans="1:16" s="1" customFormat="1" ht="15" customHeight="1">
      <c r="A3" s="19"/>
      <c r="B3" s="19"/>
      <c r="C3" s="13"/>
      <c r="D3" s="13"/>
      <c r="E3" s="13"/>
      <c r="F3" s="25"/>
      <c r="H3" s="92"/>
      <c r="I3" s="92"/>
      <c r="J3" s="25"/>
      <c r="K3" s="22"/>
      <c r="L3" s="22"/>
      <c r="M3" s="7"/>
    </row>
    <row r="4" spans="1:16" s="1" customFormat="1" ht="15" customHeight="1">
      <c r="A4" s="19"/>
      <c r="B4" s="19"/>
      <c r="C4" s="19" t="s">
        <v>4</v>
      </c>
      <c r="D4" s="19"/>
      <c r="E4" s="10"/>
      <c r="G4" s="1" t="s">
        <v>5</v>
      </c>
      <c r="H4" s="98"/>
      <c r="I4" s="98"/>
      <c r="K4" s="22"/>
      <c r="L4" s="22"/>
      <c r="M4" s="22" t="s">
        <v>6</v>
      </c>
      <c r="N4" s="22"/>
      <c r="O4" s="27"/>
    </row>
    <row r="5" spans="1:16" s="1" customFormat="1" ht="15" customHeight="1">
      <c r="A5" s="19"/>
      <c r="B5" s="19"/>
      <c r="C5" s="13"/>
      <c r="D5" s="13"/>
      <c r="E5" s="13"/>
      <c r="F5" s="25"/>
      <c r="G5" s="1" t="s">
        <v>7</v>
      </c>
      <c r="H5" s="98"/>
      <c r="I5" s="98"/>
      <c r="J5" s="25"/>
      <c r="K5" s="22"/>
      <c r="L5" s="22"/>
      <c r="M5" s="28"/>
    </row>
    <row r="6" spans="1:16" s="1" customFormat="1" ht="15" customHeight="1">
      <c r="A6" s="9"/>
      <c r="B6" s="9"/>
      <c r="C6" s="19" t="s">
        <v>8</v>
      </c>
      <c r="D6" s="19"/>
      <c r="E6" s="10"/>
      <c r="F6" s="25"/>
      <c r="G6" s="83" t="s">
        <v>9</v>
      </c>
      <c r="H6" s="98"/>
      <c r="I6" s="98"/>
      <c r="J6" s="25"/>
      <c r="K6" s="25"/>
      <c r="L6" s="25"/>
      <c r="M6" s="22" t="s">
        <v>8</v>
      </c>
      <c r="N6" s="22"/>
      <c r="O6" s="27"/>
    </row>
    <row r="7" spans="1:16" s="1" customFormat="1" ht="15" customHeight="1">
      <c r="A7" s="21"/>
      <c r="B7" s="21"/>
      <c r="C7" s="13"/>
      <c r="D7" s="13"/>
      <c r="E7" s="13"/>
      <c r="G7" s="1" t="s">
        <v>10</v>
      </c>
      <c r="H7" s="98"/>
      <c r="I7" s="98"/>
      <c r="K7" s="7"/>
      <c r="L7" s="7"/>
      <c r="M7" s="28"/>
    </row>
    <row r="8" spans="1:16" s="1" customFormat="1" ht="15" customHeight="1">
      <c r="A8" s="21"/>
      <c r="B8" s="21"/>
      <c r="C8" s="19" t="s">
        <v>11</v>
      </c>
      <c r="D8" s="19"/>
      <c r="E8" s="10">
        <v>40</v>
      </c>
      <c r="G8" s="83" t="s">
        <v>12</v>
      </c>
      <c r="H8" s="98"/>
      <c r="I8" s="98"/>
      <c r="K8" s="7"/>
      <c r="L8" s="7"/>
      <c r="M8" s="22" t="s">
        <v>11</v>
      </c>
      <c r="N8" s="22"/>
      <c r="O8" s="27"/>
    </row>
    <row r="9" spans="1:16" s="1" customFormat="1" ht="15" customHeight="1">
      <c r="A9" s="21"/>
      <c r="B9" s="21"/>
      <c r="C9" s="19" t="s">
        <v>13</v>
      </c>
      <c r="D9" s="19"/>
      <c r="E9" s="10">
        <v>10</v>
      </c>
      <c r="H9" s="29"/>
      <c r="I9" s="29"/>
      <c r="K9" s="7"/>
      <c r="L9" s="7"/>
      <c r="M9" s="22" t="s">
        <v>13</v>
      </c>
      <c r="N9" s="22"/>
      <c r="O9" s="27"/>
    </row>
    <row r="10" spans="1:16" s="1" customFormat="1" ht="12" customHeight="1" thickBot="1">
      <c r="A10" s="16"/>
      <c r="B10" s="16"/>
      <c r="C10" s="20"/>
      <c r="D10" s="20"/>
      <c r="E10" s="18"/>
      <c r="F10" s="33"/>
      <c r="G10" s="34"/>
      <c r="H10" s="99"/>
      <c r="I10" s="99"/>
      <c r="J10" s="33"/>
      <c r="K10" s="30"/>
      <c r="L10" s="30"/>
      <c r="M10" s="31"/>
      <c r="N10" s="31"/>
      <c r="O10" s="32"/>
    </row>
    <row r="11" spans="1:16" s="1" customFormat="1" ht="18.75" thickTop="1">
      <c r="A11" s="10"/>
      <c r="B11" s="10"/>
      <c r="C11" s="11" t="s">
        <v>14</v>
      </c>
      <c r="D11" s="10"/>
      <c r="E11" s="12"/>
      <c r="F11" s="25"/>
      <c r="G11" s="93"/>
      <c r="H11" s="93"/>
      <c r="I11" s="93"/>
      <c r="J11" s="25"/>
      <c r="K11" s="26"/>
      <c r="L11" s="26"/>
      <c r="M11" s="35" t="s">
        <v>15</v>
      </c>
      <c r="N11" s="26"/>
      <c r="O11" s="36"/>
    </row>
    <row r="12" spans="1:16" s="1" customFormat="1" ht="18">
      <c r="A12" s="9" t="s">
        <v>16</v>
      </c>
      <c r="B12" s="9"/>
      <c r="C12" s="9" t="s">
        <v>17</v>
      </c>
      <c r="D12" s="9"/>
      <c r="E12" s="14" t="s">
        <v>18</v>
      </c>
      <c r="G12" s="93"/>
      <c r="H12" s="93"/>
      <c r="I12" s="93"/>
      <c r="K12" s="25" t="s">
        <v>16</v>
      </c>
      <c r="L12" s="25"/>
      <c r="M12" s="25" t="s">
        <v>17</v>
      </c>
      <c r="N12" s="25"/>
      <c r="O12" s="37" t="s">
        <v>18</v>
      </c>
    </row>
    <row r="13" spans="1:16" s="1" customFormat="1" ht="9.75" customHeight="1">
      <c r="A13" s="9" t="s">
        <v>19</v>
      </c>
      <c r="B13" s="9"/>
      <c r="C13" s="9" t="s">
        <v>20</v>
      </c>
      <c r="D13" s="9"/>
      <c r="E13" s="14" t="s">
        <v>21</v>
      </c>
      <c r="K13" s="25" t="s">
        <v>19</v>
      </c>
      <c r="L13" s="25"/>
      <c r="M13" s="25" t="s">
        <v>22</v>
      </c>
      <c r="N13" s="25"/>
      <c r="O13" s="37" t="s">
        <v>21</v>
      </c>
    </row>
    <row r="14" spans="1:16" s="1" customFormat="1" ht="18" customHeight="1">
      <c r="A14" s="10" t="s">
        <v>23</v>
      </c>
      <c r="B14" s="9"/>
      <c r="C14" s="10" t="s">
        <v>24</v>
      </c>
      <c r="D14" s="9"/>
      <c r="E14" s="12" t="s">
        <v>25</v>
      </c>
      <c r="G14" s="38" t="s">
        <v>26</v>
      </c>
      <c r="K14" s="26" t="s">
        <v>27</v>
      </c>
      <c r="L14" s="25"/>
      <c r="M14" s="26" t="s">
        <v>24</v>
      </c>
      <c r="N14" s="25"/>
      <c r="O14" s="36" t="s">
        <v>25</v>
      </c>
    </row>
    <row r="15" spans="1:16" s="1" customFormat="1" ht="15" customHeight="1">
      <c r="A15" s="64">
        <v>165</v>
      </c>
      <c r="B15" s="9"/>
      <c r="C15" s="65">
        <v>40</v>
      </c>
      <c r="D15" s="9"/>
      <c r="E15" s="66">
        <f>+A15*C15</f>
        <v>6600</v>
      </c>
      <c r="G15" s="83" t="s">
        <v>28</v>
      </c>
      <c r="H15" s="83" t="s">
        <v>29</v>
      </c>
      <c r="K15" s="39">
        <v>165</v>
      </c>
      <c r="L15" s="25"/>
      <c r="M15" s="40">
        <f>O8</f>
        <v>0</v>
      </c>
      <c r="N15" s="25"/>
      <c r="O15" s="39">
        <f>IF(M15="","",K15*M15)</f>
        <v>0</v>
      </c>
    </row>
    <row r="16" spans="1:16" s="1" customFormat="1" ht="15" customHeight="1">
      <c r="A16" s="64">
        <v>90</v>
      </c>
      <c r="B16" s="9"/>
      <c r="C16" s="65">
        <v>10</v>
      </c>
      <c r="D16" s="9"/>
      <c r="E16" s="66">
        <f>+A16*C16</f>
        <v>900</v>
      </c>
      <c r="G16" s="83" t="s">
        <v>28</v>
      </c>
      <c r="H16" s="83" t="s">
        <v>30</v>
      </c>
      <c r="K16" s="39">
        <v>90</v>
      </c>
      <c r="L16" s="25"/>
      <c r="M16" s="40">
        <f>O9</f>
        <v>0</v>
      </c>
      <c r="N16" s="25"/>
      <c r="O16" s="39">
        <f>IF(M16="","",K16*M16)</f>
        <v>0</v>
      </c>
    </row>
    <row r="17" spans="1:15" s="1" customFormat="1" ht="12" customHeight="1">
      <c r="A17" s="67">
        <v>100</v>
      </c>
      <c r="B17" s="15"/>
      <c r="C17" s="68">
        <v>1</v>
      </c>
      <c r="D17" s="21"/>
      <c r="E17" s="69">
        <f>+A17*C17</f>
        <v>100</v>
      </c>
      <c r="G17" s="1" t="s">
        <v>31</v>
      </c>
      <c r="H17" s="1" t="s">
        <v>32</v>
      </c>
      <c r="K17" s="42"/>
      <c r="L17" s="6"/>
      <c r="M17" s="41"/>
      <c r="N17" s="7"/>
      <c r="O17" s="39">
        <v>100</v>
      </c>
    </row>
    <row r="18" spans="1:15" s="1" customFormat="1" ht="12" customHeight="1">
      <c r="A18" s="67">
        <v>15</v>
      </c>
      <c r="B18" s="15"/>
      <c r="C18" s="68">
        <v>40</v>
      </c>
      <c r="D18" s="21"/>
      <c r="E18" s="69">
        <f>+A18*C18</f>
        <v>600</v>
      </c>
      <c r="G18" s="43" t="s">
        <v>33</v>
      </c>
      <c r="H18" s="1" t="s">
        <v>34</v>
      </c>
      <c r="K18" s="39">
        <v>15</v>
      </c>
      <c r="L18" s="6"/>
      <c r="M18" s="44" t="str">
        <f>IF(Cubs&gt;0,Cubs,"")</f>
        <v/>
      </c>
      <c r="N18" s="7"/>
      <c r="O18" s="39" t="str">
        <f>IF(M18="","",K18*M18)</f>
        <v/>
      </c>
    </row>
    <row r="19" spans="1:15" s="1" customFormat="1" ht="12" customHeight="1">
      <c r="A19" s="15"/>
      <c r="B19" s="15"/>
      <c r="C19" s="21"/>
      <c r="D19" s="21"/>
      <c r="E19" s="17"/>
      <c r="K19" s="6"/>
      <c r="L19" s="6"/>
      <c r="M19" s="41"/>
      <c r="N19" s="7"/>
      <c r="O19" s="8"/>
    </row>
    <row r="20" spans="1:15" s="1" customFormat="1" ht="12" customHeight="1">
      <c r="A20" s="67">
        <v>0</v>
      </c>
      <c r="B20" s="15"/>
      <c r="C20" s="68">
        <v>50</v>
      </c>
      <c r="D20" s="21"/>
      <c r="E20" s="69">
        <f>+A20*C20</f>
        <v>0</v>
      </c>
      <c r="G20" s="83" t="s">
        <v>35</v>
      </c>
      <c r="H20" s="1" t="s">
        <v>36</v>
      </c>
      <c r="K20" s="45"/>
      <c r="L20" s="6"/>
      <c r="M20" s="40" t="str">
        <f>IF(Cubs+Adults&gt;0,Cubs+Adults,"")</f>
        <v/>
      </c>
      <c r="N20" s="7"/>
      <c r="O20" s="39" t="str">
        <f>IF(M20="","",K20*M20)</f>
        <v/>
      </c>
    </row>
    <row r="21" spans="1:15" s="1" customFormat="1" ht="12" customHeight="1">
      <c r="A21" s="15"/>
      <c r="B21" s="15"/>
      <c r="C21" s="21"/>
      <c r="D21" s="21"/>
      <c r="E21" s="17"/>
      <c r="K21" s="6"/>
      <c r="L21" s="6"/>
      <c r="M21" s="41"/>
      <c r="N21" s="7"/>
      <c r="O21" s="8"/>
    </row>
    <row r="22" spans="1:15" s="1" customFormat="1" ht="12" customHeight="1">
      <c r="A22" s="15"/>
      <c r="B22" s="15"/>
      <c r="C22" s="21"/>
      <c r="D22" s="21"/>
      <c r="E22" s="17"/>
      <c r="G22" s="1" t="s">
        <v>37</v>
      </c>
      <c r="H22" s="1" t="s">
        <v>38</v>
      </c>
      <c r="K22" s="6"/>
      <c r="L22" s="6"/>
      <c r="M22" s="41"/>
      <c r="N22" s="7"/>
      <c r="O22" s="8"/>
    </row>
    <row r="23" spans="1:15" s="1" customFormat="1" ht="12" customHeight="1">
      <c r="A23" s="15"/>
      <c r="B23" s="15"/>
      <c r="C23" s="21"/>
      <c r="D23" s="21"/>
      <c r="E23" s="17"/>
      <c r="H23" s="1" t="s">
        <v>39</v>
      </c>
      <c r="K23" s="46"/>
      <c r="M23" s="41"/>
      <c r="O23" s="46"/>
    </row>
    <row r="24" spans="1:15" s="1" customFormat="1" ht="12" customHeight="1">
      <c r="A24" s="67">
        <v>25.19</v>
      </c>
      <c r="B24" s="15"/>
      <c r="C24" s="68">
        <v>40</v>
      </c>
      <c r="D24" s="21"/>
      <c r="E24" s="69">
        <f>+A24*C24</f>
        <v>1007.6</v>
      </c>
      <c r="G24" s="43" t="s">
        <v>40</v>
      </c>
      <c r="K24" s="45"/>
      <c r="L24" s="6"/>
      <c r="M24" s="47" t="str">
        <f>IF(Cubs&gt;0,Cubs,"")</f>
        <v/>
      </c>
      <c r="N24" s="7"/>
      <c r="O24" s="39" t="str">
        <f>IF(K24="","",K24*M24)</f>
        <v/>
      </c>
    </row>
    <row r="25" spans="1:15" s="1" customFormat="1" ht="12" customHeight="1">
      <c r="A25" s="15"/>
      <c r="B25" s="15"/>
      <c r="C25" s="21"/>
      <c r="D25" s="21"/>
      <c r="E25" s="17"/>
      <c r="G25" s="1" t="s">
        <v>41</v>
      </c>
      <c r="K25" s="42"/>
      <c r="L25" s="6"/>
      <c r="M25" s="41"/>
      <c r="N25" s="7"/>
      <c r="O25" s="42"/>
    </row>
    <row r="26" spans="1:15" s="1" customFormat="1" ht="12" customHeight="1">
      <c r="A26" s="67">
        <v>70</v>
      </c>
      <c r="B26" s="15"/>
      <c r="C26" s="68">
        <v>40</v>
      </c>
      <c r="D26" s="21"/>
      <c r="E26" s="69">
        <f>+A26*C26</f>
        <v>2800</v>
      </c>
      <c r="G26" s="86" t="s">
        <v>42</v>
      </c>
      <c r="H26" s="83"/>
      <c r="K26" s="45"/>
      <c r="L26" s="6"/>
      <c r="M26" s="47" t="str">
        <f>IF(Cubs&gt;0,Cubs,"")</f>
        <v/>
      </c>
      <c r="N26" s="7"/>
      <c r="O26" s="39" t="str">
        <f>IF(K26="","",K26*M26)</f>
        <v/>
      </c>
    </row>
    <row r="27" spans="1:15" s="1" customFormat="1" ht="12" customHeight="1">
      <c r="A27" s="15"/>
      <c r="B27" s="15"/>
      <c r="C27" s="21"/>
      <c r="D27" s="21"/>
      <c r="E27" s="17"/>
      <c r="K27" s="6"/>
      <c r="L27" s="6"/>
      <c r="M27" s="41"/>
      <c r="N27" s="7"/>
      <c r="O27" s="8"/>
    </row>
    <row r="28" spans="1:15" s="1" customFormat="1" ht="12" customHeight="1">
      <c r="A28" s="67">
        <v>10</v>
      </c>
      <c r="B28" s="15"/>
      <c r="C28" s="68">
        <v>6</v>
      </c>
      <c r="D28" s="21"/>
      <c r="E28" s="69">
        <f>+A28*C28</f>
        <v>60</v>
      </c>
      <c r="G28" s="84" t="s">
        <v>43</v>
      </c>
      <c r="H28" s="83" t="s">
        <v>44</v>
      </c>
      <c r="K28" s="45"/>
      <c r="L28" s="6"/>
      <c r="M28" s="47" t="str">
        <f>IF(Adults&gt;0,Adults,"")</f>
        <v/>
      </c>
      <c r="N28" s="7"/>
      <c r="O28" s="39" t="str">
        <f>IF(K28="","",K28*M28)</f>
        <v/>
      </c>
    </row>
    <row r="29" spans="1:15" s="1" customFormat="1" ht="12" customHeight="1">
      <c r="A29" s="15"/>
      <c r="B29" s="15"/>
      <c r="C29" s="21"/>
      <c r="D29" s="21"/>
      <c r="E29" s="17"/>
      <c r="K29" s="42"/>
      <c r="L29" s="6"/>
      <c r="M29" s="41"/>
      <c r="N29" s="7"/>
      <c r="O29" s="42"/>
    </row>
    <row r="30" spans="1:15" s="1" customFormat="1" ht="15" customHeight="1">
      <c r="A30" s="67">
        <v>10</v>
      </c>
      <c r="B30" s="15"/>
      <c r="C30" s="68">
        <v>40</v>
      </c>
      <c r="D30" s="21"/>
      <c r="E30" s="69">
        <f>+A30*C30</f>
        <v>400</v>
      </c>
      <c r="G30" s="83" t="s">
        <v>45</v>
      </c>
      <c r="H30" s="96" t="s">
        <v>46</v>
      </c>
      <c r="I30" s="96"/>
      <c r="K30" s="45"/>
      <c r="L30" s="6"/>
      <c r="M30" s="47" t="str">
        <f>IF(Cubs&gt;0,Cubs,"")</f>
        <v/>
      </c>
      <c r="N30" s="7"/>
      <c r="O30" s="39" t="str">
        <f>IF(M30="","",K30*M30)</f>
        <v/>
      </c>
    </row>
    <row r="31" spans="1:15" s="1" customFormat="1" ht="15" customHeight="1">
      <c r="A31" s="67">
        <v>8</v>
      </c>
      <c r="B31" s="15"/>
      <c r="C31" s="68">
        <v>40</v>
      </c>
      <c r="D31" s="21"/>
      <c r="E31" s="69">
        <f>+A31*C31</f>
        <v>320</v>
      </c>
      <c r="H31" s="97" t="s">
        <v>47</v>
      </c>
      <c r="I31" s="97"/>
      <c r="K31" s="45"/>
      <c r="L31" s="6"/>
      <c r="M31" s="47" t="str">
        <f>IF(Cubs&gt;0,Cubs,"")</f>
        <v/>
      </c>
      <c r="N31" s="7"/>
      <c r="O31" s="39" t="str">
        <f>IF(M31="","",K31*M31)</f>
        <v/>
      </c>
    </row>
    <row r="32" spans="1:15" s="1" customFormat="1" ht="15" customHeight="1">
      <c r="A32" s="67">
        <v>6</v>
      </c>
      <c r="B32" s="15"/>
      <c r="C32" s="68">
        <v>10</v>
      </c>
      <c r="D32" s="21"/>
      <c r="E32" s="69">
        <f>+A32*C32</f>
        <v>60</v>
      </c>
      <c r="H32" s="97" t="s">
        <v>48</v>
      </c>
      <c r="I32" s="97"/>
      <c r="K32" s="45"/>
      <c r="L32" s="6"/>
      <c r="M32" s="44"/>
      <c r="N32" s="7"/>
      <c r="O32" s="39" t="str">
        <f>IF(K32*M32&gt;0,K32*M32,"")</f>
        <v/>
      </c>
    </row>
    <row r="33" spans="1:15" s="1" customFormat="1" ht="15" customHeight="1">
      <c r="A33" s="67">
        <v>5</v>
      </c>
      <c r="B33" s="15"/>
      <c r="C33" s="68">
        <v>40</v>
      </c>
      <c r="D33" s="21"/>
      <c r="E33" s="69">
        <f>+A33*C33</f>
        <v>200</v>
      </c>
      <c r="H33" s="95" t="s">
        <v>49</v>
      </c>
      <c r="I33" s="95"/>
      <c r="K33" s="45"/>
      <c r="L33" s="6"/>
      <c r="M33" s="47" t="str">
        <f>IF(Cubs&gt;0,Cubs,"")</f>
        <v/>
      </c>
      <c r="N33" s="7"/>
      <c r="O33" s="39" t="str">
        <f>IF(K33="","",K33*M33)</f>
        <v/>
      </c>
    </row>
    <row r="34" spans="1:15" s="1" customFormat="1" ht="12" customHeight="1">
      <c r="A34" s="15"/>
      <c r="B34" s="15"/>
      <c r="C34" s="21"/>
      <c r="D34" s="21"/>
      <c r="E34" s="17"/>
      <c r="K34" s="42"/>
      <c r="L34" s="6"/>
      <c r="M34" s="41"/>
      <c r="N34" s="7"/>
      <c r="O34" s="42"/>
    </row>
    <row r="35" spans="1:15" s="1" customFormat="1" ht="12" customHeight="1">
      <c r="A35" s="15"/>
      <c r="B35" s="15"/>
      <c r="C35" s="21"/>
      <c r="D35" s="21"/>
      <c r="E35" s="17"/>
      <c r="F35" s="7"/>
      <c r="G35" s="83" t="s">
        <v>50</v>
      </c>
      <c r="H35" s="92" t="s">
        <v>51</v>
      </c>
      <c r="I35" s="92"/>
      <c r="J35" s="7"/>
      <c r="K35" s="6"/>
      <c r="L35" s="6"/>
      <c r="M35" s="41"/>
      <c r="N35" s="7"/>
      <c r="O35" s="8"/>
    </row>
    <row r="36" spans="1:15" s="1" customFormat="1" ht="15" customHeight="1">
      <c r="A36" s="67">
        <v>10</v>
      </c>
      <c r="B36" s="15"/>
      <c r="C36" s="68">
        <v>40</v>
      </c>
      <c r="D36" s="21"/>
      <c r="E36" s="69">
        <f>+A36*C36</f>
        <v>400</v>
      </c>
      <c r="G36" s="48" t="s">
        <v>52</v>
      </c>
      <c r="H36" s="95"/>
      <c r="I36" s="95"/>
      <c r="K36" s="45"/>
      <c r="L36" s="6"/>
      <c r="M36" s="47" t="str">
        <f>IF(Cubs&gt;0,Cubs,"")</f>
        <v/>
      </c>
      <c r="N36" s="7"/>
      <c r="O36" s="39" t="str">
        <f>IF(K36="","",K36*M36)</f>
        <v/>
      </c>
    </row>
    <row r="37" spans="1:15" s="1" customFormat="1" ht="15" customHeight="1">
      <c r="A37" s="67">
        <v>10</v>
      </c>
      <c r="B37" s="15"/>
      <c r="C37" s="68">
        <v>40</v>
      </c>
      <c r="D37" s="21"/>
      <c r="E37" s="69">
        <f>+A37*C37</f>
        <v>400</v>
      </c>
      <c r="G37" s="48" t="s">
        <v>52</v>
      </c>
      <c r="H37" s="95"/>
      <c r="I37" s="95"/>
      <c r="K37" s="45"/>
      <c r="L37" s="6"/>
      <c r="M37" s="47" t="str">
        <f>IF(Cubs&gt;0,Cubs,"")</f>
        <v/>
      </c>
      <c r="N37" s="7"/>
      <c r="O37" s="39" t="str">
        <f>IF(K37="","",K37*M37)</f>
        <v/>
      </c>
    </row>
    <row r="38" spans="1:15" s="1" customFormat="1" ht="15" customHeight="1">
      <c r="A38" s="67">
        <v>10</v>
      </c>
      <c r="B38" s="15"/>
      <c r="C38" s="68">
        <v>40</v>
      </c>
      <c r="D38" s="21"/>
      <c r="E38" s="69">
        <f>+A38*C38</f>
        <v>400</v>
      </c>
      <c r="G38" s="48" t="s">
        <v>52</v>
      </c>
      <c r="H38" s="95"/>
      <c r="I38" s="95"/>
      <c r="K38" s="45"/>
      <c r="L38" s="6"/>
      <c r="M38" s="47" t="str">
        <f>IF(Cubs&gt;0,Cubs,"")</f>
        <v/>
      </c>
      <c r="N38" s="7"/>
      <c r="O38" s="39" t="str">
        <f>IF(K38="","",K38*M38)</f>
        <v/>
      </c>
    </row>
    <row r="39" spans="1:15" s="1" customFormat="1" ht="15" customHeight="1">
      <c r="A39" s="15"/>
      <c r="B39" s="15"/>
      <c r="C39" s="21"/>
      <c r="D39" s="21"/>
      <c r="E39" s="17"/>
      <c r="G39" s="48"/>
      <c r="K39" s="42"/>
      <c r="L39" s="6"/>
      <c r="M39" s="49"/>
      <c r="N39" s="7"/>
      <c r="O39" s="42"/>
    </row>
    <row r="40" spans="1:15" s="1" customFormat="1" ht="15" customHeight="1">
      <c r="A40" s="15"/>
      <c r="B40" s="15"/>
      <c r="C40" s="21"/>
      <c r="D40" s="21"/>
      <c r="E40" s="17"/>
      <c r="G40" s="29" t="s">
        <v>53</v>
      </c>
      <c r="K40" s="42"/>
      <c r="L40" s="6"/>
      <c r="M40" s="49"/>
      <c r="N40" s="7"/>
      <c r="O40" s="42"/>
    </row>
    <row r="41" spans="1:15" s="1" customFormat="1" ht="15" customHeight="1">
      <c r="A41" s="67">
        <v>300</v>
      </c>
      <c r="B41" s="15" t="s">
        <v>54</v>
      </c>
      <c r="C41" s="68">
        <v>0</v>
      </c>
      <c r="D41" s="21" t="s">
        <v>55</v>
      </c>
      <c r="E41" s="17">
        <f>+A41*C41</f>
        <v>0</v>
      </c>
      <c r="G41" s="84" t="s">
        <v>56</v>
      </c>
      <c r="H41" s="95"/>
      <c r="I41" s="95"/>
      <c r="K41" s="45"/>
      <c r="L41" s="6"/>
      <c r="M41" s="44"/>
      <c r="N41" s="7"/>
      <c r="O41" s="39" t="str">
        <f>IF(K41*M41&gt;0,K41*M41,"")</f>
        <v/>
      </c>
    </row>
    <row r="42" spans="1:15" s="1" customFormat="1" ht="15" customHeight="1">
      <c r="A42" s="67">
        <v>675</v>
      </c>
      <c r="B42" s="15" t="s">
        <v>54</v>
      </c>
      <c r="C42" s="68">
        <v>0</v>
      </c>
      <c r="D42" s="21" t="s">
        <v>55</v>
      </c>
      <c r="E42" s="17">
        <f>+A42*C42</f>
        <v>0</v>
      </c>
      <c r="G42" s="84" t="s">
        <v>57</v>
      </c>
      <c r="H42" s="95"/>
      <c r="I42" s="95"/>
      <c r="K42" s="45"/>
      <c r="L42" s="6"/>
      <c r="M42" s="44"/>
      <c r="N42" s="7"/>
      <c r="O42" s="39" t="str">
        <f>IF(K42*M42&gt;0,K42*M42,"")</f>
        <v/>
      </c>
    </row>
    <row r="43" spans="1:15" s="1" customFormat="1" ht="15" customHeight="1">
      <c r="A43" s="67">
        <v>75</v>
      </c>
      <c r="B43" s="15" t="s">
        <v>54</v>
      </c>
      <c r="C43" s="68">
        <v>0</v>
      </c>
      <c r="D43" s="21" t="s">
        <v>55</v>
      </c>
      <c r="E43" s="17">
        <f>+A43*C43</f>
        <v>0</v>
      </c>
      <c r="G43" s="48" t="s">
        <v>58</v>
      </c>
      <c r="H43" s="95"/>
      <c r="I43" s="95"/>
      <c r="K43" s="45"/>
      <c r="L43" s="6"/>
      <c r="M43" s="44"/>
      <c r="N43" s="7"/>
      <c r="O43" s="39" t="str">
        <f>IF(K43*M43&gt;0,K43*M43,"")</f>
        <v/>
      </c>
    </row>
    <row r="44" spans="1:15" s="1" customFormat="1" ht="15" customHeight="1">
      <c r="A44" s="67">
        <v>0</v>
      </c>
      <c r="B44" s="15" t="s">
        <v>54</v>
      </c>
      <c r="C44" s="68">
        <v>20</v>
      </c>
      <c r="D44" s="21" t="s">
        <v>55</v>
      </c>
      <c r="E44" s="17">
        <f>+A44*C44</f>
        <v>0</v>
      </c>
      <c r="G44" s="84" t="s">
        <v>59</v>
      </c>
      <c r="H44" s="95"/>
      <c r="I44" s="95"/>
      <c r="K44" s="45"/>
      <c r="L44" s="6"/>
      <c r="M44" s="44"/>
      <c r="N44" s="7"/>
      <c r="O44" s="39" t="str">
        <f>IF(K44*M44&gt;0,K44*M44,"")</f>
        <v/>
      </c>
    </row>
    <row r="45" spans="1:15" s="1" customFormat="1" ht="12" customHeight="1">
      <c r="A45" s="15"/>
      <c r="B45" s="15"/>
      <c r="C45" s="21"/>
      <c r="D45" s="21"/>
      <c r="E45" s="17"/>
      <c r="K45" s="6"/>
      <c r="L45" s="6"/>
      <c r="M45" s="41"/>
      <c r="N45" s="7"/>
      <c r="O45" s="8"/>
    </row>
    <row r="46" spans="1:15" s="1" customFormat="1" ht="12" customHeight="1">
      <c r="A46" s="15"/>
      <c r="B46" s="15"/>
      <c r="C46" s="21"/>
      <c r="D46" s="21"/>
      <c r="E46" s="17"/>
      <c r="G46" s="83" t="s">
        <v>60</v>
      </c>
      <c r="H46" s="83" t="s">
        <v>61</v>
      </c>
      <c r="K46" s="6"/>
      <c r="L46" s="6"/>
      <c r="M46" s="41"/>
      <c r="N46" s="7"/>
      <c r="O46" s="8"/>
    </row>
    <row r="47" spans="1:15" s="1" customFormat="1" ht="12" customHeight="1">
      <c r="A47" s="67">
        <v>20</v>
      </c>
      <c r="B47" s="15"/>
      <c r="C47" s="68">
        <v>40</v>
      </c>
      <c r="D47" s="21"/>
      <c r="E47" s="69">
        <f>+A47*C47</f>
        <v>800</v>
      </c>
      <c r="G47" s="1" t="s">
        <v>62</v>
      </c>
      <c r="H47" s="83" t="s">
        <v>63</v>
      </c>
      <c r="K47" s="45"/>
      <c r="L47" s="6"/>
      <c r="M47" s="47" t="str">
        <f>IF(Cubs&gt;0,Cubs,"")</f>
        <v/>
      </c>
      <c r="N47" s="7"/>
      <c r="O47" s="39" t="str">
        <f>IF(M47="","",K47*M47)</f>
        <v/>
      </c>
    </row>
    <row r="48" spans="1:15" s="1" customFormat="1" ht="12" customHeight="1">
      <c r="A48" s="15"/>
      <c r="B48" s="15"/>
      <c r="C48" s="21"/>
      <c r="D48" s="21"/>
      <c r="E48" s="17"/>
      <c r="K48" s="6"/>
      <c r="L48" s="6"/>
      <c r="M48" s="41"/>
      <c r="N48" s="7"/>
      <c r="O48" s="8"/>
    </row>
    <row r="49" spans="1:15" s="1" customFormat="1" ht="15" customHeight="1">
      <c r="A49" s="67">
        <v>10</v>
      </c>
      <c r="B49" s="15"/>
      <c r="C49" s="68">
        <v>5</v>
      </c>
      <c r="D49" s="21"/>
      <c r="E49" s="69">
        <f>+A49*C49</f>
        <v>50</v>
      </c>
      <c r="G49" s="83" t="s">
        <v>64</v>
      </c>
      <c r="H49" s="1" t="s">
        <v>65</v>
      </c>
      <c r="K49" s="45"/>
      <c r="L49" s="6"/>
      <c r="M49" s="44"/>
      <c r="N49" s="7"/>
      <c r="O49" s="39" t="str">
        <f>IF(K49*M49&gt;0,K49*M49,"")</f>
        <v/>
      </c>
    </row>
    <row r="50" spans="1:15" s="1" customFormat="1" ht="15" customHeight="1">
      <c r="A50" s="15"/>
      <c r="B50" s="15"/>
      <c r="C50" s="21"/>
      <c r="D50" s="21"/>
      <c r="E50" s="17"/>
      <c r="K50" s="42"/>
      <c r="L50" s="6"/>
      <c r="M50" s="49"/>
      <c r="N50" s="7"/>
      <c r="O50" s="42"/>
    </row>
    <row r="51" spans="1:15" s="1" customFormat="1" ht="15" customHeight="1">
      <c r="A51" s="67">
        <v>30</v>
      </c>
      <c r="B51" s="15" t="s">
        <v>54</v>
      </c>
      <c r="C51" s="68">
        <v>20</v>
      </c>
      <c r="D51" s="21" t="s">
        <v>55</v>
      </c>
      <c r="E51" s="17">
        <f>+A51*C51</f>
        <v>600</v>
      </c>
      <c r="G51" s="1" t="s">
        <v>66</v>
      </c>
      <c r="H51" s="1" t="s">
        <v>67</v>
      </c>
      <c r="K51" s="45"/>
      <c r="L51" s="6"/>
      <c r="M51" s="44"/>
      <c r="N51" s="7"/>
      <c r="O51" s="39" t="str">
        <f>IF(K51*M51&gt;0,K51*M51,"")</f>
        <v/>
      </c>
    </row>
    <row r="52" spans="1:15" s="1" customFormat="1" ht="15" customHeight="1">
      <c r="A52" s="67">
        <v>1</v>
      </c>
      <c r="B52" s="15" t="s">
        <v>54</v>
      </c>
      <c r="C52" s="68">
        <v>40</v>
      </c>
      <c r="D52" s="21" t="s">
        <v>55</v>
      </c>
      <c r="E52" s="17">
        <f>+A52*C52</f>
        <v>40</v>
      </c>
      <c r="G52" s="83" t="s">
        <v>68</v>
      </c>
      <c r="H52" s="1" t="s">
        <v>69</v>
      </c>
      <c r="K52" s="45"/>
      <c r="L52" s="6"/>
      <c r="M52" s="47" t="str">
        <f>IF(Cubs&gt;0,Cubs,"")</f>
        <v/>
      </c>
      <c r="N52" s="7"/>
      <c r="O52" s="39" t="str">
        <f>IF(K52="","",K52*M52)</f>
        <v/>
      </c>
    </row>
    <row r="53" spans="1:15" s="1" customFormat="1" ht="15" customHeight="1">
      <c r="A53" s="67">
        <v>0.5</v>
      </c>
      <c r="B53" s="15" t="s">
        <v>54</v>
      </c>
      <c r="C53" s="68">
        <v>40</v>
      </c>
      <c r="D53" s="21" t="s">
        <v>55</v>
      </c>
      <c r="E53" s="17">
        <f>+A53*C53</f>
        <v>20</v>
      </c>
      <c r="G53" s="83" t="s">
        <v>70</v>
      </c>
      <c r="H53" s="83" t="s">
        <v>71</v>
      </c>
      <c r="K53" s="45"/>
      <c r="L53" s="6"/>
      <c r="M53" s="47" t="str">
        <f>IF(Cubs&gt;0,Cubs,"")</f>
        <v/>
      </c>
      <c r="N53" s="7"/>
      <c r="O53" s="39" t="str">
        <f>IF(K53="","",K53*M53)</f>
        <v/>
      </c>
    </row>
    <row r="54" spans="1:15" s="1" customFormat="1" ht="12" customHeight="1">
      <c r="A54" s="15"/>
      <c r="B54" s="15"/>
      <c r="C54" s="21"/>
      <c r="D54" s="21"/>
      <c r="E54" s="17"/>
      <c r="K54" s="6"/>
      <c r="L54" s="6"/>
      <c r="M54" s="41"/>
      <c r="N54" s="7"/>
      <c r="O54" s="8"/>
    </row>
    <row r="55" spans="1:15" s="1" customFormat="1" ht="12" customHeight="1" thickBot="1">
      <c r="A55" s="14"/>
      <c r="B55" s="14"/>
      <c r="C55" s="9"/>
      <c r="D55" s="9"/>
      <c r="E55" s="70">
        <f>SUM(E15:E53)</f>
        <v>15757.6</v>
      </c>
      <c r="F55" s="38"/>
      <c r="G55" s="38" t="s">
        <v>72</v>
      </c>
      <c r="H55" s="38"/>
      <c r="I55" s="38"/>
      <c r="J55" s="38"/>
      <c r="K55" s="37"/>
      <c r="L55" s="37"/>
      <c r="M55" s="50"/>
      <c r="N55" s="25"/>
      <c r="O55" s="39">
        <f>SUM(O15:O53)</f>
        <v>100</v>
      </c>
    </row>
    <row r="56" spans="1:15" s="1" customFormat="1" ht="12" customHeight="1">
      <c r="A56" s="15"/>
      <c r="B56" s="15"/>
      <c r="C56" s="21"/>
      <c r="D56" s="21"/>
      <c r="E56" s="17"/>
      <c r="K56" s="6"/>
      <c r="L56" s="6"/>
      <c r="M56" s="41"/>
      <c r="N56" s="7"/>
      <c r="O56" s="8"/>
    </row>
    <row r="57" spans="1:15" s="1" customFormat="1" ht="12" customHeight="1">
      <c r="A57" s="15"/>
      <c r="B57" s="15"/>
      <c r="C57" s="21"/>
      <c r="D57" s="21"/>
      <c r="E57" s="17"/>
      <c r="G57" s="38" t="s">
        <v>73</v>
      </c>
      <c r="K57" s="6"/>
      <c r="L57" s="6"/>
      <c r="M57" s="41"/>
      <c r="N57" s="7"/>
      <c r="O57" s="8"/>
    </row>
    <row r="58" spans="1:15" s="1" customFormat="1" ht="12" customHeight="1">
      <c r="A58" s="67">
        <v>75</v>
      </c>
      <c r="B58" s="15"/>
      <c r="C58" s="68">
        <v>40</v>
      </c>
      <c r="D58" s="21"/>
      <c r="E58" s="69">
        <f>+A58*C58</f>
        <v>3000</v>
      </c>
      <c r="G58" s="83" t="s">
        <v>74</v>
      </c>
      <c r="K58" s="45"/>
      <c r="L58" s="6"/>
      <c r="M58" s="47" t="str">
        <f>IF(Cubs&gt;0,Cubs,"")</f>
        <v/>
      </c>
      <c r="N58" s="7"/>
      <c r="O58" s="39" t="str">
        <f>IF(K58="","",K58*M58)</f>
        <v/>
      </c>
    </row>
    <row r="59" spans="1:15" s="1" customFormat="1" ht="12" customHeight="1">
      <c r="A59" s="67">
        <v>500</v>
      </c>
      <c r="B59" s="15"/>
      <c r="C59" s="68">
        <v>1</v>
      </c>
      <c r="D59" s="21"/>
      <c r="E59" s="69">
        <f>+A59*C59</f>
        <v>500</v>
      </c>
      <c r="G59" s="83" t="s">
        <v>75</v>
      </c>
      <c r="K59" s="45"/>
      <c r="L59" s="6"/>
      <c r="M59" s="51"/>
      <c r="N59" s="7"/>
      <c r="O59" s="39" t="str">
        <f>IF(K59&gt;0,K59,"")</f>
        <v/>
      </c>
    </row>
    <row r="60" spans="1:15" s="1" customFormat="1" ht="12" customHeight="1" thickBot="1">
      <c r="A60" s="71" t="s">
        <v>76</v>
      </c>
      <c r="B60" s="15"/>
      <c r="C60" s="65"/>
      <c r="D60" s="21"/>
      <c r="E60" s="17" t="s">
        <v>77</v>
      </c>
      <c r="G60" s="83" t="s">
        <v>78</v>
      </c>
      <c r="K60" s="45"/>
      <c r="L60" s="6"/>
      <c r="M60" s="44"/>
      <c r="N60" s="7"/>
      <c r="O60" s="39" t="str">
        <f>IF(K60*M60&gt;0,K60*M60,"")</f>
        <v/>
      </c>
    </row>
    <row r="61" spans="1:15" s="1" customFormat="1" ht="12" customHeight="1" thickBot="1">
      <c r="A61" s="15"/>
      <c r="B61" s="15"/>
      <c r="C61" s="21"/>
      <c r="D61" s="21"/>
      <c r="E61" s="72">
        <f>+E58+E59</f>
        <v>3500</v>
      </c>
      <c r="G61" s="38" t="s">
        <v>79</v>
      </c>
      <c r="K61" s="42"/>
      <c r="L61" s="6"/>
      <c r="M61" s="41"/>
      <c r="N61" s="7"/>
      <c r="O61" s="39" t="str">
        <f>IF(SUM(O58:O60)&gt;0,SUM(O58:O60),"")</f>
        <v/>
      </c>
    </row>
    <row r="62" spans="1:15" s="1" customFormat="1" ht="12" customHeight="1" thickBot="1">
      <c r="A62" s="15"/>
      <c r="B62" s="15"/>
      <c r="C62" s="21"/>
      <c r="D62" s="21"/>
      <c r="E62" s="21"/>
      <c r="K62" s="6"/>
      <c r="L62" s="6"/>
      <c r="M62" s="7"/>
      <c r="N62" s="7"/>
      <c r="O62" s="52"/>
    </row>
    <row r="63" spans="1:15" s="1" customFormat="1" ht="12" customHeight="1" thickBot="1">
      <c r="A63" s="16"/>
      <c r="B63" s="16"/>
      <c r="C63" s="20"/>
      <c r="D63" s="20"/>
      <c r="E63" s="70">
        <f>+E55-E61</f>
        <v>12257.6</v>
      </c>
      <c r="F63" s="33"/>
      <c r="G63" s="34" t="s">
        <v>80</v>
      </c>
      <c r="H63" s="33"/>
      <c r="I63" s="33"/>
      <c r="J63" s="33"/>
      <c r="K63" s="30"/>
      <c r="L63" s="30"/>
      <c r="M63" s="31"/>
      <c r="N63" s="31"/>
      <c r="O63" s="53" t="str">
        <f>IF(O61="","",(O55-O61))</f>
        <v/>
      </c>
    </row>
    <row r="64" spans="1:15" s="1" customFormat="1" ht="12" customHeight="1" thickTop="1">
      <c r="A64" s="15"/>
      <c r="B64" s="15"/>
      <c r="C64" s="21"/>
      <c r="D64" s="21"/>
      <c r="E64" s="17"/>
      <c r="G64" s="38"/>
      <c r="K64" s="6"/>
      <c r="L64" s="6"/>
      <c r="M64" s="7"/>
      <c r="N64" s="7"/>
      <c r="O64" s="42"/>
    </row>
    <row r="65" spans="1:16" s="5" customFormat="1" ht="18" customHeight="1">
      <c r="A65" s="73">
        <f>+E63/0.35</f>
        <v>35021.71428571429</v>
      </c>
      <c r="B65" s="74" t="s">
        <v>54</v>
      </c>
      <c r="C65" s="75">
        <v>0.35</v>
      </c>
      <c r="D65" s="76" t="s">
        <v>55</v>
      </c>
      <c r="E65" s="73">
        <f>+E63</f>
        <v>12257.6</v>
      </c>
      <c r="G65" s="54" t="s">
        <v>81</v>
      </c>
      <c r="K65" s="55" t="str">
        <f>O63</f>
        <v/>
      </c>
      <c r="L65" s="8"/>
      <c r="M65" s="56"/>
      <c r="N65" s="57"/>
      <c r="O65" s="55" t="str">
        <f>IF(M65&gt;0,K65/M65,"")</f>
        <v/>
      </c>
    </row>
    <row r="66" spans="1:16" s="1" customFormat="1" ht="12" customHeight="1">
      <c r="A66" s="77" t="s">
        <v>82</v>
      </c>
      <c r="B66" s="21"/>
      <c r="C66" s="78" t="s">
        <v>83</v>
      </c>
      <c r="D66" s="21"/>
      <c r="E66" s="19" t="s">
        <v>84</v>
      </c>
      <c r="G66" s="58" t="s">
        <v>85</v>
      </c>
      <c r="K66" s="59" t="s">
        <v>84</v>
      </c>
      <c r="L66" s="60" t="s">
        <v>86</v>
      </c>
      <c r="M66" s="59" t="s">
        <v>83</v>
      </c>
      <c r="N66" s="59" t="s">
        <v>55</v>
      </c>
      <c r="O66" s="61" t="s">
        <v>87</v>
      </c>
    </row>
    <row r="67" spans="1:16" s="1" customFormat="1" ht="12" customHeight="1">
      <c r="A67" s="94" t="s">
        <v>88</v>
      </c>
      <c r="B67" s="94"/>
      <c r="C67" s="94"/>
      <c r="D67" s="94"/>
      <c r="E67" s="94"/>
      <c r="K67" s="7"/>
      <c r="L67" s="7"/>
      <c r="M67" s="7"/>
      <c r="N67" s="7"/>
      <c r="O67" s="52"/>
    </row>
    <row r="68" spans="1:16" s="1" customFormat="1" ht="12" customHeight="1" thickBot="1">
      <c r="A68" s="79"/>
      <c r="B68" s="21"/>
      <c r="C68" s="13"/>
      <c r="D68" s="21"/>
      <c r="E68" s="13"/>
      <c r="K68" s="7"/>
      <c r="L68" s="7"/>
      <c r="M68" s="7"/>
      <c r="N68" s="7"/>
      <c r="O68" s="52"/>
    </row>
    <row r="69" spans="1:16" s="1" customFormat="1" ht="12" customHeight="1" thickBot="1">
      <c r="A69" s="80">
        <f>A65</f>
        <v>35021.71428571429</v>
      </c>
      <c r="B69" s="17" t="s">
        <v>86</v>
      </c>
      <c r="C69" s="81" t="s">
        <v>89</v>
      </c>
      <c r="D69" s="21" t="s">
        <v>55</v>
      </c>
      <c r="E69" s="82">
        <f>A65/40</f>
        <v>875.5428571428572</v>
      </c>
      <c r="G69" s="38" t="s">
        <v>90</v>
      </c>
      <c r="K69" s="39" t="str">
        <f>+O65</f>
        <v/>
      </c>
      <c r="L69" s="8" t="s">
        <v>86</v>
      </c>
      <c r="M69" s="40" t="str">
        <f>IF(Cubs="","",Cubs)</f>
        <v/>
      </c>
      <c r="N69" s="7" t="s">
        <v>55</v>
      </c>
      <c r="O69" s="53" t="str">
        <f>IF(K69="","",K69/M69)</f>
        <v/>
      </c>
    </row>
    <row r="70" spans="1:16" s="1" customFormat="1" ht="12" customHeight="1">
      <c r="A70" s="8"/>
      <c r="B70" s="8"/>
      <c r="C70" s="7"/>
      <c r="D70" s="7"/>
      <c r="E70" s="8"/>
      <c r="G70" s="38"/>
      <c r="K70" s="62" t="s">
        <v>87</v>
      </c>
      <c r="L70" s="60" t="s">
        <v>86</v>
      </c>
      <c r="M70" s="63" t="s">
        <v>91</v>
      </c>
      <c r="N70" s="59" t="s">
        <v>55</v>
      </c>
      <c r="O70" s="89" t="s">
        <v>92</v>
      </c>
    </row>
    <row r="71" spans="1:16" s="1" customFormat="1" ht="12" customHeight="1">
      <c r="A71" s="8"/>
      <c r="B71" s="8"/>
      <c r="C71" s="7"/>
      <c r="D71" s="7"/>
      <c r="E71" s="8"/>
      <c r="G71" s="38"/>
      <c r="K71" s="62"/>
      <c r="L71" s="60"/>
      <c r="M71" s="63"/>
      <c r="N71" s="59"/>
      <c r="O71" s="90"/>
    </row>
    <row r="72" spans="1:16" s="1" customFormat="1" ht="12" customHeight="1" thickBot="1">
      <c r="A72" s="30"/>
      <c r="B72" s="30"/>
      <c r="C72" s="31"/>
      <c r="D72" s="31"/>
      <c r="E72" s="32"/>
      <c r="F72" s="33"/>
      <c r="G72" s="34"/>
      <c r="H72" s="33"/>
      <c r="I72" s="33"/>
      <c r="J72" s="33"/>
      <c r="K72" s="30"/>
      <c r="L72" s="30"/>
      <c r="M72" s="31"/>
      <c r="N72" s="31"/>
      <c r="O72" s="32"/>
    </row>
    <row r="73" spans="1:16" s="1" customFormat="1" ht="12" customHeight="1" thickTop="1">
      <c r="A73" s="6"/>
      <c r="B73" s="6"/>
      <c r="C73" s="7"/>
      <c r="D73" s="7"/>
      <c r="E73" s="8"/>
      <c r="G73" s="38"/>
      <c r="K73" s="6"/>
      <c r="L73" s="6"/>
      <c r="M73" s="7"/>
      <c r="N73" s="7"/>
      <c r="O73" s="8"/>
    </row>
    <row r="74" spans="1:16" s="1" customFormat="1" ht="30.75" customHeight="1">
      <c r="A74" s="91" t="s">
        <v>93</v>
      </c>
      <c r="B74" s="91"/>
      <c r="C74" s="91"/>
      <c r="D74" s="91"/>
      <c r="E74" s="91"/>
      <c r="F74" s="91"/>
      <c r="G74" s="91"/>
      <c r="H74" s="91"/>
      <c r="I74" s="91"/>
      <c r="J74" s="91"/>
      <c r="K74" s="91"/>
      <c r="L74" s="91"/>
      <c r="M74" s="91"/>
      <c r="N74" s="91"/>
      <c r="O74" s="91"/>
    </row>
    <row r="75" spans="1:16" ht="12.75" customHeight="1">
      <c r="A75" s="57"/>
      <c r="B75" s="57"/>
      <c r="C75" s="57"/>
      <c r="D75" s="57"/>
      <c r="E75" s="103"/>
      <c r="F75" s="5"/>
      <c r="G75" s="5"/>
      <c r="H75" s="5"/>
      <c r="I75" s="5"/>
      <c r="J75" s="5"/>
      <c r="K75" s="57"/>
      <c r="L75" s="57"/>
      <c r="M75" s="57"/>
      <c r="N75" s="57"/>
      <c r="O75" s="85" t="s">
        <v>94</v>
      </c>
      <c r="P75" s="5"/>
    </row>
    <row r="76" spans="1:16">
      <c r="A76" s="57"/>
      <c r="B76" s="57"/>
      <c r="C76" s="57"/>
      <c r="D76" s="57"/>
      <c r="E76" s="103"/>
      <c r="F76" s="5"/>
      <c r="G76" s="5"/>
      <c r="H76" s="5"/>
      <c r="I76" s="5"/>
      <c r="J76" s="5"/>
      <c r="K76" s="104"/>
      <c r="L76" s="57"/>
      <c r="M76" s="57"/>
      <c r="N76" s="57"/>
      <c r="O76" s="87" t="s">
        <v>95</v>
      </c>
      <c r="P76" s="5"/>
    </row>
    <row r="77" spans="1:16">
      <c r="A77" s="57"/>
      <c r="B77" s="57"/>
      <c r="C77" s="57"/>
      <c r="D77" s="57"/>
      <c r="E77" s="103"/>
      <c r="F77" s="5"/>
      <c r="G77" s="5"/>
      <c r="H77" s="5"/>
      <c r="I77" s="5"/>
      <c r="J77" s="5"/>
      <c r="K77" s="57"/>
      <c r="L77" s="57"/>
      <c r="M77" s="57"/>
      <c r="N77" s="57"/>
      <c r="O77" s="103"/>
      <c r="P77" s="5"/>
    </row>
    <row r="78" spans="1:16">
      <c r="A78" s="57"/>
      <c r="B78" s="57"/>
      <c r="C78" s="57"/>
      <c r="D78" s="57"/>
      <c r="E78" s="103"/>
      <c r="F78" s="5"/>
      <c r="G78" s="5"/>
      <c r="H78" s="5"/>
      <c r="I78" s="5"/>
      <c r="J78" s="5"/>
      <c r="K78" s="57"/>
      <c r="L78" s="57"/>
      <c r="M78" s="57"/>
      <c r="N78" s="57"/>
      <c r="O78" s="103"/>
      <c r="P78" s="5"/>
    </row>
    <row r="79" spans="1:16">
      <c r="A79" s="57"/>
      <c r="B79" s="57"/>
      <c r="C79" s="57"/>
      <c r="D79" s="57"/>
      <c r="E79" s="103"/>
      <c r="F79" s="5"/>
      <c r="G79" s="5"/>
      <c r="H79" s="5"/>
      <c r="I79" s="5"/>
      <c r="J79" s="5"/>
      <c r="K79" s="57"/>
      <c r="L79" s="57"/>
      <c r="M79" s="57"/>
      <c r="N79" s="57"/>
      <c r="O79" s="103"/>
      <c r="P79" s="5"/>
    </row>
    <row r="80" spans="1:16">
      <c r="A80" s="57"/>
      <c r="B80" s="57"/>
      <c r="C80" s="57"/>
      <c r="D80" s="57"/>
      <c r="E80" s="103"/>
      <c r="F80" s="5"/>
      <c r="G80" s="5"/>
      <c r="H80" s="5"/>
      <c r="I80" s="5"/>
      <c r="J80" s="5"/>
      <c r="K80" s="57"/>
      <c r="L80" s="57"/>
      <c r="M80" s="57"/>
      <c r="N80" s="57"/>
      <c r="O80" s="103"/>
      <c r="P80" s="5"/>
    </row>
    <row r="81" spans="6:10">
      <c r="F81" s="5"/>
      <c r="G81" s="5"/>
      <c r="H81" s="5"/>
      <c r="I81" s="5"/>
      <c r="J81" s="5"/>
    </row>
    <row r="82" spans="6:10">
      <c r="F82" s="5"/>
      <c r="G82" s="5"/>
      <c r="H82" s="5"/>
      <c r="I82" s="5"/>
      <c r="J82" s="5"/>
    </row>
    <row r="83" spans="6:10">
      <c r="F83" s="5"/>
      <c r="G83" s="5"/>
      <c r="H83" s="5"/>
      <c r="I83" s="5"/>
      <c r="J83" s="5"/>
    </row>
    <row r="84" spans="6:10">
      <c r="F84" s="5"/>
      <c r="G84" s="5"/>
      <c r="H84" s="5"/>
      <c r="I84" s="5"/>
      <c r="J84" s="5"/>
    </row>
    <row r="85" spans="6:10">
      <c r="F85" s="5"/>
      <c r="G85" s="5"/>
      <c r="H85" s="5"/>
      <c r="I85" s="5"/>
      <c r="J85" s="5"/>
    </row>
    <row r="86" spans="6:10">
      <c r="F86" s="5"/>
      <c r="G86" s="5"/>
      <c r="H86" s="5"/>
      <c r="I86" s="5"/>
      <c r="J86" s="5"/>
    </row>
    <row r="87" spans="6:10">
      <c r="F87" s="5"/>
      <c r="G87" s="5"/>
      <c r="H87" s="5"/>
      <c r="I87" s="5"/>
      <c r="J87" s="5"/>
    </row>
    <row r="88" spans="6:10">
      <c r="F88" s="5"/>
      <c r="G88" s="5"/>
      <c r="H88" s="5"/>
      <c r="I88" s="5"/>
      <c r="J88" s="5"/>
    </row>
    <row r="89" spans="6:10">
      <c r="F89" s="5"/>
      <c r="G89" s="5"/>
      <c r="H89" s="5"/>
      <c r="I89" s="5"/>
      <c r="J89" s="5"/>
    </row>
    <row r="90" spans="6:10">
      <c r="F90" s="5"/>
      <c r="G90" s="5"/>
      <c r="H90" s="5"/>
      <c r="I90" s="5"/>
      <c r="J90" s="5"/>
    </row>
    <row r="91" spans="6:10">
      <c r="F91" s="5"/>
      <c r="G91" s="5"/>
      <c r="H91" s="5"/>
      <c r="I91" s="5"/>
      <c r="J91" s="5"/>
    </row>
    <row r="92" spans="6:10">
      <c r="F92" s="5"/>
      <c r="G92" s="5"/>
      <c r="H92" s="5"/>
      <c r="I92" s="5"/>
      <c r="J92" s="5"/>
    </row>
    <row r="93" spans="6:10">
      <c r="F93" s="5"/>
      <c r="G93" s="5"/>
      <c r="H93" s="5"/>
      <c r="I93" s="5"/>
      <c r="J93" s="5"/>
    </row>
    <row r="94" spans="6:10">
      <c r="F94" s="5"/>
      <c r="G94" s="5"/>
      <c r="H94" s="5"/>
      <c r="I94" s="5"/>
      <c r="J94" s="5"/>
    </row>
  </sheetData>
  <sheetProtection selectLockedCells="1"/>
  <mergeCells count="27">
    <mergeCell ref="A1:E1"/>
    <mergeCell ref="G1:I1"/>
    <mergeCell ref="H38:I38"/>
    <mergeCell ref="H41:I41"/>
    <mergeCell ref="H42:I42"/>
    <mergeCell ref="H37:I37"/>
    <mergeCell ref="H4:I4"/>
    <mergeCell ref="H5:I5"/>
    <mergeCell ref="H6:I6"/>
    <mergeCell ref="H2:I2"/>
    <mergeCell ref="H3:I3"/>
    <mergeCell ref="H44:I44"/>
    <mergeCell ref="H30:I30"/>
    <mergeCell ref="H31:I31"/>
    <mergeCell ref="H32:I32"/>
    <mergeCell ref="H33:I33"/>
    <mergeCell ref="H36:I36"/>
    <mergeCell ref="H7:I7"/>
    <mergeCell ref="H10:I10"/>
    <mergeCell ref="H8:I8"/>
    <mergeCell ref="O70:O71"/>
    <mergeCell ref="A74:O74"/>
    <mergeCell ref="H35:I35"/>
    <mergeCell ref="G11:I11"/>
    <mergeCell ref="G12:I12"/>
    <mergeCell ref="A67:E67"/>
    <mergeCell ref="H43:I43"/>
  </mergeCells>
  <phoneticPr fontId="0" type="noConversion"/>
  <printOptions horizontalCentered="1" verticalCentered="1"/>
  <pageMargins left="0.25" right="0.25" top="0.25" bottom="0.25" header="0.25" footer="0.25"/>
  <pageSetup scale="65" orientation="portrait" horizontalDpi="1200" verticalDpi="1200" r:id="rId1"/>
  <headerFooter alignWithMargins="0"/>
  <ignoredErrors>
    <ignoredError sqref="O59" formula="1"/>
    <ignoredError sqref="M39:M40 M45:M46 M50 M48 M1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2FCB01A9709C4C82D5AE8B258FDC40" ma:contentTypeVersion="19" ma:contentTypeDescription="Create a new document." ma:contentTypeScope="" ma:versionID="cad8d03f946a35e2b03f1dea9152931e">
  <xsd:schema xmlns:xsd="http://www.w3.org/2001/XMLSchema" xmlns:xs="http://www.w3.org/2001/XMLSchema" xmlns:p="http://schemas.microsoft.com/office/2006/metadata/properties" xmlns:ns2="dc604e07-6402-462d-81ff-98a11beb2ffc" xmlns:ns3="f92021cb-7611-4350-8099-ceb872306f40" targetNamespace="http://schemas.microsoft.com/office/2006/metadata/properties" ma:root="true" ma:fieldsID="5bc978917e44af374a8e504e022e4728" ns2:_="" ns3:_="">
    <xsd:import namespace="dc604e07-6402-462d-81ff-98a11beb2ffc"/>
    <xsd:import namespace="f92021cb-7611-4350-8099-ceb872306f4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04e07-6402-462d-81ff-98a11beb2f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79308d4-bde5-4dca-adcb-0162404f863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2021cb-7611-4350-8099-ceb872306f4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4c2fefb-4546-4ad5-b94f-fcb3e78e0c7e}" ma:internalName="TaxCatchAll" ma:showField="CatchAllData" ma:web="f92021cb-7611-4350-8099-ceb872306f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84E3B9-5523-408B-A7F3-639756810A6D}"/>
</file>

<file path=customXml/itemProps2.xml><?xml version="1.0" encoding="utf-8"?>
<ds:datastoreItem xmlns:ds="http://schemas.openxmlformats.org/officeDocument/2006/customXml" ds:itemID="{C381BB5F-5CC4-4049-AE3A-79B191FB7E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2008-04-21T23:21:30Z</dcterms:created>
  <dcterms:modified xsi:type="dcterms:W3CDTF">2026-08-04T23:15:38Z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1812017554</vt:i4>
  </property>
  <property fmtid="{D5CDD505-2E9C-101B-9397-08002B2CF9AE}" pid="3" name="_NewReviewCycle">
    <vt:lpwstr/>
  </property>
  <property fmtid="{D5CDD505-2E9C-101B-9397-08002B2CF9AE}" pid="4" name="_PreviousAdHocReviewCycleID">
    <vt:i4>-458496082</vt:i4>
  </property>
  <property fmtid="{D5CDD505-2E9C-101B-9397-08002B2CF9AE}" pid="5" name="_ReviewingToolsShownOnce">
    <vt:lpwstr/>
  </property>
  <property fmtid="{D5CDD505-2E9C-101B-9397-08002B2CF9AE}" pid="6" name="ContentTypeId">
    <vt:lpwstr>0x010100858989C48AECC54FB4848D72ADC5E19A</vt:lpwstr>
  </property>
  <property fmtid="{D5CDD505-2E9C-101B-9397-08002B2CF9AE}" pid="7" name="_ip_UnifiedCompliancePolicyUIAction">
    <vt:lpwstr/>
  </property>
  <property fmtid="{D5CDD505-2E9C-101B-9397-08002B2CF9AE}" pid="8" name="_ip_UnifiedCompliancePolicyProperties">
    <vt:lpwstr/>
  </property>
</Properties>
</file>